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</sheets>
  <externalReferences>
    <externalReference r:id="rId9"/>
    <externalReference r:id="rId10"/>
  </externalReferences>
  <calcPr calcId="124519"/>
</workbook>
</file>

<file path=xl/calcChain.xml><?xml version="1.0" encoding="utf-8"?>
<calcChain xmlns="http://schemas.openxmlformats.org/spreadsheetml/2006/main">
  <c r="I7" i="5"/>
  <c r="I6"/>
  <c r="I8"/>
  <c r="I7" i="4"/>
  <c r="I6"/>
  <c r="I8"/>
  <c r="L17" i="3"/>
  <c r="L16"/>
  <c r="L15"/>
  <c r="L14"/>
  <c r="L13"/>
  <c r="L12"/>
  <c r="L11"/>
  <c r="L10"/>
  <c r="L9"/>
  <c r="L8"/>
  <c r="H9" i="5"/>
  <c r="G9"/>
  <c r="F9"/>
  <c r="E9"/>
  <c r="C9"/>
  <c r="H10" i="4"/>
  <c r="F10"/>
  <c r="K19" i="3"/>
  <c r="J19"/>
  <c r="I19"/>
  <c r="H19"/>
  <c r="E19"/>
  <c r="D26" i="1"/>
  <c r="C26"/>
  <c r="D19"/>
  <c r="C19"/>
  <c r="C14" i="6"/>
  <c r="G10" i="4"/>
  <c r="E10"/>
  <c r="C10"/>
  <c r="C19" i="3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F19" s="1"/>
  <c r="G7"/>
  <c r="F7"/>
  <c r="H67" i="2"/>
  <c r="E67"/>
  <c r="D67"/>
  <c r="C67"/>
  <c r="E58"/>
  <c r="D58"/>
  <c r="C58"/>
  <c r="E45"/>
  <c r="D45"/>
  <c r="C45"/>
  <c r="H28"/>
  <c r="E28"/>
  <c r="D28"/>
  <c r="C28"/>
  <c r="H17"/>
  <c r="E17"/>
  <c r="E30" s="1"/>
  <c r="D17"/>
  <c r="D30" s="1"/>
  <c r="C17"/>
  <c r="C30" s="1"/>
  <c r="I10"/>
  <c r="I8"/>
  <c r="B26" i="1"/>
  <c r="B19"/>
  <c r="B12"/>
  <c r="D14" i="8"/>
  <c r="E14" s="1"/>
  <c r="E13"/>
  <c r="E12"/>
  <c r="E11"/>
  <c r="E10"/>
  <c r="E9"/>
  <c r="E8"/>
  <c r="E7"/>
  <c r="E6"/>
  <c r="E5"/>
  <c r="D16" i="7"/>
  <c r="E16" s="1"/>
  <c r="C16"/>
  <c r="E13"/>
  <c r="E12"/>
  <c r="E11"/>
  <c r="E10"/>
  <c r="E9"/>
  <c r="E8"/>
  <c r="E7"/>
  <c r="E6"/>
  <c r="E5"/>
  <c r="D60" i="2" l="1"/>
  <c r="D62" s="1"/>
  <c r="C60"/>
  <c r="C62" s="1"/>
  <c r="C69" s="1"/>
  <c r="E60"/>
  <c r="E62" s="1"/>
  <c r="E69" s="1"/>
  <c r="G19" i="3"/>
  <c r="I17" i="2"/>
  <c r="D19" i="3"/>
  <c r="H30" i="2"/>
  <c r="F57" l="1"/>
  <c r="F10"/>
  <c r="F9"/>
  <c r="F34"/>
  <c r="F54"/>
  <c r="F43"/>
  <c r="F25"/>
  <c r="F20"/>
  <c r="F40"/>
  <c r="F52"/>
  <c r="F8"/>
  <c r="F41"/>
  <c r="F53"/>
  <c r="D69"/>
  <c r="L26" i="3" s="1"/>
  <c r="D17" s="1"/>
  <c r="F13" i="2"/>
  <c r="F22"/>
  <c r="F28"/>
  <c r="F38"/>
  <c r="F50"/>
  <c r="F39"/>
  <c r="F51"/>
  <c r="F21"/>
  <c r="F24"/>
  <c r="F12"/>
  <c r="F36"/>
  <c r="F48"/>
  <c r="F56"/>
  <c r="F37"/>
  <c r="F49"/>
  <c r="F23"/>
  <c r="F14"/>
  <c r="F42"/>
  <c r="F35"/>
  <c r="F55"/>
  <c r="F11"/>
  <c r="G53"/>
  <c r="H69"/>
  <c r="I30"/>
  <c r="G11" l="1"/>
  <c r="L27" i="3"/>
  <c r="I15" i="4"/>
  <c r="F45" i="2"/>
  <c r="F58"/>
  <c r="F60" s="1"/>
  <c r="G20"/>
  <c r="G48"/>
  <c r="G50"/>
  <c r="F17"/>
  <c r="F30" s="1"/>
  <c r="G14"/>
  <c r="G41"/>
  <c r="G25"/>
  <c r="G38"/>
  <c r="G39"/>
  <c r="D10" i="3"/>
  <c r="G67" i="2"/>
  <c r="G13"/>
  <c r="G10"/>
  <c r="G28"/>
  <c r="D13" i="3"/>
  <c r="G65" i="2"/>
  <c r="G36"/>
  <c r="G56"/>
  <c r="G51"/>
  <c r="D8" i="3"/>
  <c r="G9" i="2"/>
  <c r="G23"/>
  <c r="G12"/>
  <c r="G24"/>
  <c r="G34"/>
  <c r="G42"/>
  <c r="G54"/>
  <c r="G37"/>
  <c r="G49"/>
  <c r="G57"/>
  <c r="D15" i="3"/>
  <c r="D16"/>
  <c r="D14"/>
  <c r="D9"/>
  <c r="I69" i="2"/>
  <c r="G21"/>
  <c r="G66"/>
  <c r="G22"/>
  <c r="G8"/>
  <c r="G40"/>
  <c r="G52"/>
  <c r="G35"/>
  <c r="G43"/>
  <c r="G55"/>
  <c r="D7" i="3"/>
  <c r="D12"/>
  <c r="D11"/>
  <c r="L7"/>
  <c r="L19" s="1"/>
  <c r="I16" i="4"/>
  <c r="I12" i="5"/>
  <c r="D7" i="4"/>
  <c r="D6"/>
  <c r="F62" i="2" l="1"/>
  <c r="F69" s="1"/>
  <c r="G17"/>
  <c r="G30" s="1"/>
  <c r="G58"/>
  <c r="G45"/>
  <c r="D10" i="4"/>
  <c r="I13" i="5"/>
  <c r="I9" s="1"/>
  <c r="I10" i="4"/>
  <c r="E22" i="6"/>
  <c r="D7" i="5"/>
  <c r="D6"/>
  <c r="G60" i="2" l="1"/>
  <c r="G62" s="1"/>
  <c r="G69" s="1"/>
  <c r="D11" i="6"/>
  <c r="D7"/>
  <c r="D8"/>
  <c r="D4"/>
  <c r="D5"/>
  <c r="D9"/>
  <c r="D6"/>
  <c r="D12"/>
  <c r="D10"/>
  <c r="D9" i="5"/>
  <c r="D14" i="6" l="1"/>
</calcChain>
</file>

<file path=xl/sharedStrings.xml><?xml version="1.0" encoding="utf-8"?>
<sst xmlns="http://schemas.openxmlformats.org/spreadsheetml/2006/main" count="263" uniqueCount="192">
  <si>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</si>
  <si>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</si>
  <si>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</si>
  <si>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</si>
  <si>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</si>
  <si>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</si>
  <si>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</si>
  <si>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</si>
  <si>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</si>
  <si>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</si>
  <si>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</si>
  <si>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</si>
  <si>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</si>
  <si>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</si>
  <si>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</si>
  <si>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</si>
  <si>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</si>
  <si>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</si>
  <si>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</si>
  <si>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</si>
  <si>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</si>
  <si>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</si>
  <si>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</si>
  <si>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</si>
  <si>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</si>
  <si>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</si>
  <si>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</si>
  <si>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</si>
  <si>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</si>
  <si>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</si>
  <si>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</si>
  <si>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</si>
  <si>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</si>
  <si>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</si>
  <si>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</si>
  <si>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</si>
  <si>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</si>
  <si>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</si>
  <si>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</si>
  <si>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</si>
  <si>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</si>
  <si>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</si>
  <si>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</si>
  <si>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</si>
  <si>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</si>
  <si>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</si>
  <si>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</si>
  <si>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</si>
  <si>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</si>
  <si>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</si>
  <si>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</si>
  <si>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</si>
  <si>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(e-i)</t>
  </si>
  <si>
    <t>(e-ii)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</si>
  <si>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</si>
  <si>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</si>
  <si>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</si>
  <si>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</si>
  <si>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</si>
  <si>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</si>
  <si>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</si>
  <si>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</si>
  <si>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</si>
  <si>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</si>
  <si>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</si>
  <si>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</si>
  <si>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</si>
  <si>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</si>
  <si>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</si>
  <si>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</si>
  <si>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</si>
  <si>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</si>
  <si>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</si>
  <si>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</si>
  <si>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</si>
  <si>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</si>
  <si>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</si>
  <si>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</si>
  <si>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</si>
  <si>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</si>
  <si>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</si>
  <si>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(i)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</si>
  <si>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</si>
  <si>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</si>
  <si>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</si>
  <si>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</si>
  <si>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</si>
  <si>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</si>
  <si>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</si>
  <si>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</si>
  <si>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</si>
  <si>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</si>
  <si>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</si>
  <si>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</si>
  <si>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</si>
  <si>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</si>
  <si>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</si>
  <si>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</si>
  <si>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</si>
  <si>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</si>
  <si>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</si>
  <si>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</si>
  <si>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</si>
  <si>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</si>
  <si>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</si>
  <si>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</si>
  <si>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</si>
  <si>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</si>
  <si>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</si>
  <si>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</si>
  <si>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</si>
  <si>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</si>
  <si>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</si>
  <si>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</si>
  <si>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</si>
  <si>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</si>
  <si>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</si>
  <si>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</si>
  <si>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</si>
  <si>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</si>
  <si>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</si>
  <si>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</si>
  <si>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</si>
  <si>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</si>
  <si>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</si>
  <si>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</si>
  <si>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</si>
  <si>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</si>
  <si>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</si>
  <si>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</si>
  <si>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</si>
  <si>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</si>
  <si>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</si>
  <si>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</si>
  <si>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</si>
  <si>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</si>
  <si>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</si>
  <si>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</si>
  <si>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</si>
  <si>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</si>
  <si>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</si>
  <si>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</si>
  <si>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</si>
  <si>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</si>
  <si>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</si>
  <si>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</si>
  <si>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</si>
  <si>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</si>
  <si>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 xml:space="preserve">IDFC PREMIER EQUITY FUND 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</si>
  <si>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</si>
  <si>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</si>
  <si>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</si>
  <si>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</si>
  <si>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</si>
  <si>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</si>
  <si>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</si>
  <si>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</si>
  <si>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</si>
  <si>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</si>
  <si>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</si>
  <si>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</si>
  <si>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</si>
  <si>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</si>
  <si>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</si>
  <si>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</si>
  <si>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</si>
  <si>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</si>
  <si>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</si>
  <si>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</si>
  <si>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</si>
  <si>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</si>
  <si>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</si>
  <si>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</si>
  <si>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</si>
  <si>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</si>
  <si>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</si>
  <si>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</si>
  <si>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</si>
  <si>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</si>
  <si>
    <t>Promoter / promoter Group / Public</t>
  </si>
  <si>
    <t>PROMOTERS</t>
  </si>
  <si>
    <t xml:space="preserve">CHANDBAGH INVESTMENTS LTD </t>
  </si>
  <si>
    <t>Templeton Strategic Emerging Markets Fund IV, LDC</t>
  </si>
  <si>
    <t xml:space="preserve">PROMOTERS COMPANY </t>
  </si>
  <si>
    <t>Outstanding convertible securities:- (Compulsorily Cumulative Convertible Preference Shares) (CCCPS)</t>
  </si>
  <si>
    <t>No. of outstanding securities (CCCPS)</t>
  </si>
  <si>
    <t>Warrants:- (Convertible into Equity Shares)</t>
  </si>
  <si>
    <t>28799268 shares (i.e. Total Paid up capital is Rs.28,79,92,680/-)</t>
  </si>
  <si>
    <t>Note : Apart from the above lock-in shares, the company has allotted 7,63,359 warrants convertible into equity shares &amp; 5038168 compulsorily cumulative convertible preference shares on 19th March 2013, which are held under lock-in for a minimum period of 1 year from the date of allotment.</t>
  </si>
  <si>
    <t>Scrip Code-533104, Name of the scrip-GLOBUSSPR, class of security: Equity</t>
  </si>
  <si>
    <t>SBI EMERGING BUSINESSES FUND</t>
  </si>
  <si>
    <t>Quarter ended: 30TH JUNE 2013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</si>
</sst>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2" fontId="11" fillId="0" borderId="5" xfId="0" applyNumberFormat="1" applyFont="1" applyBorder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18" fillId="2" borderId="5" xfId="0" applyFont="1" applyFill="1" applyBorder="1" applyAlignment="1" applyProtection="1">
      <alignment vertical="top" wrapText="1"/>
      <protection locked="0"/>
    </xf>
    <xf numFmtId="0" fontId="19" fillId="0" borderId="5" xfId="0" applyFont="1" applyBorder="1" applyProtection="1"/>
    <xf numFmtId="0" fontId="18" fillId="0" borderId="5" xfId="0" applyFont="1" applyBorder="1" applyProtection="1">
      <protection locked="0"/>
    </xf>
    <xf numFmtId="0" fontId="18" fillId="0" borderId="5" xfId="0" applyFont="1" applyBorder="1" applyAlignment="1" applyProtection="1">
      <alignment horizontal="center"/>
      <protection locked="0"/>
    </xf>
    <xf numFmtId="2" fontId="18" fillId="0" borderId="5" xfId="0" applyNumberFormat="1" applyFont="1" applyBorder="1" applyAlignment="1" applyProtection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0" fontId="1" fillId="0" borderId="13" xfId="0" applyFont="1" applyBorder="1"/>
    <xf numFmtId="0" fontId="11" fillId="2" borderId="5" xfId="0" applyFont="1" applyFill="1" applyBorder="1" applyAlignment="1" applyProtection="1">
      <alignment vertical="top" wrapText="1"/>
    </xf>
    <xf numFmtId="0" fontId="3" fillId="0" borderId="0" xfId="0" applyFont="1"/>
    <xf numFmtId="2" fontId="12" fillId="0" borderId="5" xfId="0" applyNumberFormat="1" applyFont="1" applyBorder="1" applyProtection="1"/>
    <xf numFmtId="2" fontId="9" fillId="0" borderId="5" xfId="0" applyNumberFormat="1" applyFont="1" applyBorder="1" applyProtection="1"/>
    <xf numFmtId="2" fontId="12" fillId="0" borderId="5" xfId="0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15" fillId="0" borderId="0" xfId="0" applyFont="1" applyAlignment="1" applyProtection="1">
      <alignment horizontal="left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16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ime%20data/Clause35Q-March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ause35Q-June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topLeftCell="A13" workbookViewId="0">
      <selection activeCell="C16" sqref="C16"/>
    </sheetView>
  </sheetViews>
  <sheetFormatPr defaultColWidth="32.140625" defaultRowHeight="15"/>
  <cols>
    <col min="1" max="1" width="32.28515625" customWidth="1"/>
  </cols>
  <sheetData>
    <row r="1" spans="1:4" ht="19.5" thickBot="1">
      <c r="A1" s="108" t="s">
        <v>17</v>
      </c>
      <c r="B1" s="109"/>
      <c r="C1" s="109"/>
      <c r="D1" s="110"/>
    </row>
    <row r="2" spans="1:4" ht="15.75" thickBot="1"/>
    <row r="3" spans="1:4">
      <c r="A3" s="105" t="s">
        <v>0</v>
      </c>
      <c r="B3" s="106"/>
      <c r="C3" s="106"/>
      <c r="D3" s="107"/>
    </row>
    <row r="4" spans="1:4">
      <c r="A4" s="99" t="s">
        <v>189</v>
      </c>
      <c r="B4" s="100"/>
      <c r="C4" s="100"/>
      <c r="D4" s="101"/>
    </row>
    <row r="5" spans="1:4" ht="15.75" thickBot="1">
      <c r="A5" s="102" t="s">
        <v>191</v>
      </c>
      <c r="B5" s="103"/>
      <c r="C5" s="103"/>
      <c r="D5" s="104"/>
    </row>
    <row r="6" spans="1:4" ht="15.75" thickBot="1">
      <c r="A6" s="1"/>
      <c r="B6" s="2"/>
      <c r="C6" s="2"/>
      <c r="D6" s="3"/>
    </row>
    <row r="7" spans="1:4" ht="27" thickBot="1">
      <c r="A7" s="4" t="s">
        <v>1</v>
      </c>
      <c r="B7" s="5" t="s">
        <v>2</v>
      </c>
      <c r="C7" s="5" t="s">
        <v>3</v>
      </c>
      <c r="D7" s="6" t="s">
        <v>4</v>
      </c>
    </row>
    <row r="8" spans="1:4">
      <c r="A8" s="1"/>
      <c r="B8" s="2"/>
      <c r="C8" s="2"/>
      <c r="D8" s="3"/>
    </row>
    <row r="9" spans="1:4" ht="30">
      <c r="A9" s="79" t="s">
        <v>5</v>
      </c>
      <c r="B9" s="7"/>
      <c r="C9" s="7">
        <v>0</v>
      </c>
      <c r="D9" s="7">
        <v>0</v>
      </c>
    </row>
    <row r="10" spans="1:4">
      <c r="A10" s="7" t="s">
        <v>6</v>
      </c>
      <c r="B10" s="7"/>
      <c r="C10" s="7">
        <v>0</v>
      </c>
      <c r="D10" s="7">
        <v>0</v>
      </c>
    </row>
    <row r="11" spans="1:4">
      <c r="A11" s="7"/>
      <c r="B11" s="7"/>
      <c r="C11" s="7"/>
      <c r="D11" s="7"/>
    </row>
    <row r="12" spans="1:4" s="9" customFormat="1">
      <c r="A12" s="80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>
      <c r="A13" s="1"/>
      <c r="B13" s="2"/>
      <c r="C13" s="2"/>
      <c r="D13" s="3"/>
    </row>
    <row r="14" spans="1:4" ht="52.5" thickBot="1">
      <c r="A14" s="10" t="s">
        <v>184</v>
      </c>
      <c r="B14" s="5" t="s">
        <v>185</v>
      </c>
      <c r="C14" s="5" t="s">
        <v>8</v>
      </c>
      <c r="D14" s="6" t="s">
        <v>9</v>
      </c>
    </row>
    <row r="15" spans="1:4">
      <c r="A15" s="1"/>
      <c r="B15" s="2"/>
      <c r="C15" s="2"/>
      <c r="D15" s="3"/>
    </row>
    <row r="16" spans="1:4" ht="30">
      <c r="A16" s="79" t="s">
        <v>10</v>
      </c>
      <c r="B16" s="7"/>
      <c r="C16" s="7"/>
      <c r="D16" s="7"/>
    </row>
    <row r="17" spans="1:4">
      <c r="A17" s="91" t="s">
        <v>11</v>
      </c>
      <c r="B17" s="91">
        <v>5038168</v>
      </c>
      <c r="C17" s="91">
        <v>100</v>
      </c>
      <c r="D17" s="91">
        <v>17.489999999999998</v>
      </c>
    </row>
    <row r="18" spans="1:4">
      <c r="A18" s="91"/>
      <c r="B18" s="91"/>
      <c r="C18" s="91"/>
      <c r="D18" s="91"/>
    </row>
    <row r="19" spans="1:4" s="9" customFormat="1" ht="12.75">
      <c r="A19" s="80" t="s">
        <v>7</v>
      </c>
      <c r="B19" s="8">
        <f>SUM(B16:B17)</f>
        <v>5038168</v>
      </c>
      <c r="C19" s="8">
        <f>SUM(C16:C17)</f>
        <v>100</v>
      </c>
      <c r="D19" s="8">
        <f>SUM(D16:D17)</f>
        <v>17.489999999999998</v>
      </c>
    </row>
    <row r="20" spans="1:4" ht="15.75" thickBot="1">
      <c r="A20" s="1"/>
      <c r="B20" s="2"/>
      <c r="C20" s="2"/>
      <c r="D20" s="3"/>
    </row>
    <row r="21" spans="1:4" ht="39.75" thickBot="1">
      <c r="A21" s="10" t="s">
        <v>186</v>
      </c>
      <c r="B21" s="5" t="s">
        <v>12</v>
      </c>
      <c r="C21" s="5" t="s">
        <v>13</v>
      </c>
      <c r="D21" s="6" t="s">
        <v>14</v>
      </c>
    </row>
    <row r="22" spans="1:4">
      <c r="A22" s="1"/>
      <c r="B22" s="2"/>
      <c r="C22" s="2"/>
      <c r="D22" s="3"/>
    </row>
    <row r="23" spans="1:4">
      <c r="A23" s="92" t="s">
        <v>15</v>
      </c>
      <c r="B23" s="91">
        <v>763359</v>
      </c>
      <c r="C23" s="91">
        <v>100</v>
      </c>
      <c r="D23" s="91">
        <v>2.65</v>
      </c>
    </row>
    <row r="24" spans="1:4">
      <c r="A24" s="91" t="s">
        <v>11</v>
      </c>
      <c r="B24" s="91"/>
      <c r="C24" s="91"/>
      <c r="D24" s="91"/>
    </row>
    <row r="25" spans="1:4">
      <c r="A25" s="91"/>
      <c r="B25" s="91"/>
      <c r="C25" s="91"/>
      <c r="D25" s="91"/>
    </row>
    <row r="26" spans="1:4" s="9" customFormat="1" ht="12.75">
      <c r="A26" s="80" t="s">
        <v>7</v>
      </c>
      <c r="B26" s="8">
        <f>SUM(B23:B24)</f>
        <v>763359</v>
      </c>
      <c r="C26" s="8">
        <f>SUM(C23:C24)</f>
        <v>100</v>
      </c>
      <c r="D26" s="8">
        <f>SUM(D23:D24)</f>
        <v>2.65</v>
      </c>
    </row>
    <row r="27" spans="1:4" ht="15.75" thickBot="1">
      <c r="A27" s="1"/>
      <c r="B27" s="2"/>
      <c r="C27" s="2"/>
      <c r="D27" s="3"/>
    </row>
    <row r="28" spans="1:4" ht="52.5" thickBot="1">
      <c r="A28" s="10" t="s">
        <v>16</v>
      </c>
      <c r="B28" s="93"/>
      <c r="C28" s="93"/>
      <c r="D28" s="6" t="s">
        <v>187</v>
      </c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C69" sqref="C69"/>
    </sheetView>
  </sheetViews>
  <sheetFormatPr defaultRowHeight="1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>
      <c r="A1" s="111" t="s">
        <v>17</v>
      </c>
      <c r="B1" s="112"/>
      <c r="C1" s="112"/>
      <c r="D1" s="112"/>
      <c r="E1" s="112"/>
      <c r="F1" s="112"/>
      <c r="G1" s="112"/>
      <c r="H1" s="112"/>
      <c r="I1" s="113"/>
    </row>
    <row r="2" spans="1:9" ht="18.75">
      <c r="A2" s="114"/>
      <c r="B2" s="115"/>
      <c r="C2" s="116"/>
      <c r="D2" s="111" t="s">
        <v>18</v>
      </c>
      <c r="E2" s="113"/>
      <c r="F2" s="117"/>
      <c r="G2" s="118"/>
      <c r="H2" s="118"/>
      <c r="I2" s="119"/>
    </row>
    <row r="3" spans="1:9" ht="63" customHeight="1">
      <c r="A3" s="12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20" t="s">
        <v>24</v>
      </c>
      <c r="G3" s="121"/>
      <c r="H3" s="120" t="s">
        <v>25</v>
      </c>
      <c r="I3" s="121"/>
    </row>
    <row r="4" spans="1:9" ht="50.25">
      <c r="A4" s="12"/>
      <c r="B4" s="12"/>
      <c r="C4" s="12"/>
      <c r="D4" s="12"/>
      <c r="E4" s="12"/>
      <c r="F4" s="13" t="s">
        <v>26</v>
      </c>
      <c r="G4" s="13" t="s">
        <v>27</v>
      </c>
      <c r="H4" s="14" t="s">
        <v>28</v>
      </c>
      <c r="I4" s="13" t="s">
        <v>29</v>
      </c>
    </row>
    <row r="5" spans="1:9">
      <c r="A5" s="15" t="s">
        <v>30</v>
      </c>
      <c r="B5" s="15" t="s">
        <v>31</v>
      </c>
      <c r="C5" s="15" t="s">
        <v>32</v>
      </c>
      <c r="D5" s="15" t="s">
        <v>33</v>
      </c>
      <c r="E5" s="15" t="s">
        <v>34</v>
      </c>
      <c r="F5" s="16" t="s">
        <v>35</v>
      </c>
      <c r="G5" s="16" t="s">
        <v>36</v>
      </c>
      <c r="H5" s="17" t="s">
        <v>37</v>
      </c>
      <c r="I5" s="16" t="s">
        <v>38</v>
      </c>
    </row>
    <row r="6" spans="1:9" ht="30.75">
      <c r="A6" s="18" t="s">
        <v>39</v>
      </c>
      <c r="B6" s="19" t="s">
        <v>40</v>
      </c>
      <c r="C6" s="20"/>
      <c r="D6" s="21"/>
      <c r="E6" s="21"/>
      <c r="F6" s="22"/>
      <c r="G6" s="22"/>
      <c r="H6" s="23"/>
      <c r="I6" s="24"/>
    </row>
    <row r="7" spans="1:9">
      <c r="A7" s="18">
        <v>1</v>
      </c>
      <c r="B7" s="19" t="s">
        <v>41</v>
      </c>
      <c r="C7" s="20"/>
      <c r="D7" s="21"/>
      <c r="E7" s="21"/>
      <c r="F7" s="22"/>
      <c r="G7" s="22"/>
      <c r="H7" s="23"/>
      <c r="I7" s="24"/>
    </row>
    <row r="8" spans="1:9">
      <c r="A8" s="26" t="s">
        <v>42</v>
      </c>
      <c r="B8" s="27" t="s">
        <v>43</v>
      </c>
      <c r="C8" s="28">
        <v>8</v>
      </c>
      <c r="D8" s="29">
        <v>3297000</v>
      </c>
      <c r="E8" s="29">
        <v>3297000</v>
      </c>
      <c r="F8" s="22">
        <f t="shared" ref="F8:F14" si="0">((D8*100)/$D$62)</f>
        <v>14.336190671944692</v>
      </c>
      <c r="G8" s="22">
        <f t="shared" ref="G8:G14" si="1">((D8*100)/$D$69)</f>
        <v>14.336190671944692</v>
      </c>
      <c r="H8" s="23"/>
      <c r="I8" s="24">
        <f>((H8*100)/D8)</f>
        <v>0</v>
      </c>
    </row>
    <row r="9" spans="1:9" ht="30">
      <c r="A9" s="26" t="s">
        <v>44</v>
      </c>
      <c r="B9" s="27" t="s">
        <v>45</v>
      </c>
      <c r="C9" s="28"/>
      <c r="D9" s="29"/>
      <c r="E9" s="29"/>
      <c r="F9" s="22">
        <f t="shared" si="0"/>
        <v>0</v>
      </c>
      <c r="G9" s="22">
        <f t="shared" si="1"/>
        <v>0</v>
      </c>
      <c r="H9" s="23"/>
      <c r="I9" s="24">
        <v>0</v>
      </c>
    </row>
    <row r="10" spans="1:9">
      <c r="A10" s="26" t="s">
        <v>46</v>
      </c>
      <c r="B10" s="27" t="s">
        <v>47</v>
      </c>
      <c r="C10" s="28">
        <v>3</v>
      </c>
      <c r="D10" s="29">
        <v>12132255</v>
      </c>
      <c r="E10" s="29">
        <v>12132255</v>
      </c>
      <c r="F10" s="22">
        <f t="shared" si="0"/>
        <v>52.754116154277938</v>
      </c>
      <c r="G10" s="22">
        <f t="shared" si="1"/>
        <v>52.754116154277938</v>
      </c>
      <c r="H10" s="23"/>
      <c r="I10" s="24">
        <f t="shared" ref="I10:I30" si="2">((H10*100)/D10)</f>
        <v>0</v>
      </c>
    </row>
    <row r="11" spans="1:9">
      <c r="A11" s="26" t="s">
        <v>48</v>
      </c>
      <c r="B11" s="27" t="s">
        <v>49</v>
      </c>
      <c r="C11" s="28"/>
      <c r="D11" s="29"/>
      <c r="E11" s="29"/>
      <c r="F11" s="22">
        <f t="shared" si="0"/>
        <v>0</v>
      </c>
      <c r="G11" s="22">
        <f t="shared" si="1"/>
        <v>0</v>
      </c>
      <c r="H11" s="23"/>
      <c r="I11" s="24">
        <v>0</v>
      </c>
    </row>
    <row r="12" spans="1:9">
      <c r="A12" s="26" t="s">
        <v>50</v>
      </c>
      <c r="B12" s="27" t="s">
        <v>51</v>
      </c>
      <c r="C12" s="20"/>
      <c r="D12" s="21"/>
      <c r="E12" s="21"/>
      <c r="F12" s="22">
        <f t="shared" si="0"/>
        <v>0</v>
      </c>
      <c r="G12" s="22">
        <f t="shared" si="1"/>
        <v>0</v>
      </c>
      <c r="H12" s="23"/>
      <c r="I12" s="24">
        <v>0</v>
      </c>
    </row>
    <row r="13" spans="1:9">
      <c r="A13" s="30" t="s">
        <v>52</v>
      </c>
      <c r="B13" s="86"/>
      <c r="C13" s="88"/>
      <c r="D13" s="89"/>
      <c r="E13" s="29">
        <v>0</v>
      </c>
      <c r="F13" s="22">
        <f t="shared" si="0"/>
        <v>0</v>
      </c>
      <c r="G13" s="22">
        <f t="shared" si="1"/>
        <v>0</v>
      </c>
      <c r="H13" s="23"/>
      <c r="I13" s="24">
        <v>0</v>
      </c>
    </row>
    <row r="14" spans="1:9">
      <c r="A14" s="30" t="s">
        <v>53</v>
      </c>
      <c r="B14" s="31"/>
      <c r="C14" s="28"/>
      <c r="D14" s="29"/>
      <c r="E14" s="29"/>
      <c r="F14" s="22">
        <f t="shared" si="0"/>
        <v>0</v>
      </c>
      <c r="G14" s="22">
        <f t="shared" si="1"/>
        <v>0</v>
      </c>
      <c r="H14" s="23"/>
      <c r="I14" s="24">
        <v>0</v>
      </c>
    </row>
    <row r="15" spans="1:9">
      <c r="A15" s="30"/>
      <c r="B15" s="31"/>
      <c r="C15" s="28"/>
      <c r="D15" s="29"/>
      <c r="E15" s="29"/>
      <c r="F15" s="22"/>
      <c r="G15" s="22"/>
      <c r="H15" s="23"/>
      <c r="I15" s="24"/>
    </row>
    <row r="16" spans="1:9">
      <c r="A16" s="26"/>
      <c r="B16" s="27"/>
      <c r="C16" s="20"/>
      <c r="D16" s="21"/>
      <c r="E16" s="21"/>
      <c r="F16" s="22"/>
      <c r="G16" s="22"/>
      <c r="H16" s="23"/>
      <c r="I16" s="24"/>
    </row>
    <row r="17" spans="1:9">
      <c r="A17" s="18"/>
      <c r="B17" s="94" t="s">
        <v>54</v>
      </c>
      <c r="C17" s="32">
        <f t="shared" ref="C17:H17" si="3">SUM(C8:C14)</f>
        <v>11</v>
      </c>
      <c r="D17" s="32">
        <f t="shared" si="3"/>
        <v>15429255</v>
      </c>
      <c r="E17" s="32">
        <f t="shared" si="3"/>
        <v>15429255</v>
      </c>
      <c r="F17" s="81">
        <f t="shared" si="3"/>
        <v>67.09030682622263</v>
      </c>
      <c r="G17" s="81">
        <f t="shared" si="3"/>
        <v>67.09030682622263</v>
      </c>
      <c r="H17" s="33">
        <f t="shared" si="3"/>
        <v>0</v>
      </c>
      <c r="I17" s="24">
        <f t="shared" si="2"/>
        <v>0</v>
      </c>
    </row>
    <row r="18" spans="1:9">
      <c r="A18" s="18"/>
      <c r="B18" s="27"/>
      <c r="C18" s="20"/>
      <c r="D18" s="21"/>
      <c r="E18" s="21"/>
      <c r="F18" s="22"/>
      <c r="G18" s="22"/>
      <c r="H18" s="23"/>
      <c r="I18" s="24"/>
    </row>
    <row r="19" spans="1:9">
      <c r="A19" s="18">
        <v>2</v>
      </c>
      <c r="B19" s="19" t="s">
        <v>55</v>
      </c>
      <c r="C19" s="20"/>
      <c r="D19" s="21"/>
      <c r="E19" s="21"/>
      <c r="F19" s="22"/>
      <c r="G19" s="22"/>
      <c r="H19" s="23"/>
      <c r="I19" s="24"/>
    </row>
    <row r="20" spans="1:9" ht="45">
      <c r="A20" s="26" t="s">
        <v>56</v>
      </c>
      <c r="B20" s="27" t="s">
        <v>57</v>
      </c>
      <c r="C20" s="28"/>
      <c r="D20" s="29"/>
      <c r="E20" s="29"/>
      <c r="F20" s="22">
        <f t="shared" ref="F20:F25" si="4">((D20*100)/$D$62)</f>
        <v>0</v>
      </c>
      <c r="G20" s="22">
        <f t="shared" ref="G20:G25" si="5">((D20*100)/$D$69)</f>
        <v>0</v>
      </c>
      <c r="H20" s="23"/>
      <c r="I20" s="24">
        <v>0</v>
      </c>
    </row>
    <row r="21" spans="1:9">
      <c r="A21" s="26" t="s">
        <v>58</v>
      </c>
      <c r="B21" s="27" t="s">
        <v>47</v>
      </c>
      <c r="C21" s="28"/>
      <c r="D21" s="29"/>
      <c r="E21" s="29"/>
      <c r="F21" s="22">
        <f t="shared" si="4"/>
        <v>0</v>
      </c>
      <c r="G21" s="22">
        <f t="shared" si="5"/>
        <v>0</v>
      </c>
      <c r="H21" s="23"/>
      <c r="I21" s="24">
        <v>0</v>
      </c>
    </row>
    <row r="22" spans="1:9">
      <c r="A22" s="26" t="s">
        <v>59</v>
      </c>
      <c r="B22" s="27" t="s">
        <v>60</v>
      </c>
      <c r="C22" s="28"/>
      <c r="D22" s="29"/>
      <c r="E22" s="29"/>
      <c r="F22" s="22">
        <f t="shared" si="4"/>
        <v>0</v>
      </c>
      <c r="G22" s="22">
        <f t="shared" si="5"/>
        <v>0</v>
      </c>
      <c r="H22" s="23"/>
      <c r="I22" s="24">
        <v>0</v>
      </c>
    </row>
    <row r="23" spans="1:9" ht="15.75">
      <c r="A23" s="26" t="s">
        <v>61</v>
      </c>
      <c r="B23" s="34" t="s">
        <v>62</v>
      </c>
      <c r="C23" s="20"/>
      <c r="D23" s="21"/>
      <c r="E23" s="21"/>
      <c r="F23" s="22">
        <f t="shared" si="4"/>
        <v>0</v>
      </c>
      <c r="G23" s="22">
        <f t="shared" si="5"/>
        <v>0</v>
      </c>
      <c r="H23" s="23"/>
      <c r="I23" s="24">
        <v>0</v>
      </c>
    </row>
    <row r="24" spans="1:9">
      <c r="A24" s="26" t="s">
        <v>63</v>
      </c>
      <c r="B24" s="27" t="s">
        <v>51</v>
      </c>
      <c r="C24" s="28"/>
      <c r="D24" s="29"/>
      <c r="E24" s="29"/>
      <c r="F24" s="22">
        <f t="shared" si="4"/>
        <v>0</v>
      </c>
      <c r="G24" s="22">
        <f t="shared" si="5"/>
        <v>0</v>
      </c>
      <c r="H24" s="23"/>
      <c r="I24" s="24">
        <v>0</v>
      </c>
    </row>
    <row r="25" spans="1:9">
      <c r="A25" s="30" t="s">
        <v>64</v>
      </c>
      <c r="B25" s="31"/>
      <c r="C25" s="28"/>
      <c r="D25" s="29"/>
      <c r="E25" s="29"/>
      <c r="F25" s="22">
        <f t="shared" si="4"/>
        <v>0</v>
      </c>
      <c r="G25" s="22">
        <f t="shared" si="5"/>
        <v>0</v>
      </c>
      <c r="H25" s="23"/>
      <c r="I25" s="24">
        <v>0</v>
      </c>
    </row>
    <row r="26" spans="1:9">
      <c r="A26" s="30" t="s">
        <v>65</v>
      </c>
      <c r="B26" s="31"/>
      <c r="C26" s="28"/>
      <c r="D26" s="29"/>
      <c r="E26" s="29"/>
      <c r="F26" s="22"/>
      <c r="G26" s="22"/>
      <c r="H26" s="23"/>
      <c r="I26" s="24"/>
    </row>
    <row r="27" spans="1:9">
      <c r="A27" s="26"/>
      <c r="B27" s="27"/>
      <c r="C27" s="20"/>
      <c r="D27" s="21"/>
      <c r="E27" s="21"/>
      <c r="F27" s="22"/>
      <c r="G27" s="22"/>
      <c r="H27" s="23"/>
      <c r="I27" s="24"/>
    </row>
    <row r="28" spans="1:9">
      <c r="A28" s="18"/>
      <c r="B28" s="19" t="s">
        <v>66</v>
      </c>
      <c r="C28" s="32">
        <f>SUM(C20:C25)</f>
        <v>0</v>
      </c>
      <c r="D28" s="32">
        <f>SUM(D20:D25)</f>
        <v>0</v>
      </c>
      <c r="E28" s="32">
        <f>SUM(E20:E25)</f>
        <v>0</v>
      </c>
      <c r="F28" s="22">
        <f>((D28*100)/$D$62)</f>
        <v>0</v>
      </c>
      <c r="G28" s="22">
        <f>((D28*100)/$D$69)</f>
        <v>0</v>
      </c>
      <c r="H28" s="33">
        <f>SUM(H20:H25)</f>
        <v>0</v>
      </c>
      <c r="I28" s="24">
        <v>0</v>
      </c>
    </row>
    <row r="29" spans="1:9">
      <c r="A29" s="18"/>
      <c r="B29" s="19"/>
      <c r="C29" s="20"/>
      <c r="D29" s="21"/>
      <c r="E29" s="21"/>
      <c r="F29" s="22"/>
      <c r="G29" s="22"/>
      <c r="H29" s="23"/>
      <c r="I29" s="24"/>
    </row>
    <row r="30" spans="1:9" ht="42.75">
      <c r="A30" s="35"/>
      <c r="B30" s="19" t="s">
        <v>67</v>
      </c>
      <c r="C30" s="32">
        <f>SUM(C17+C28)</f>
        <v>11</v>
      </c>
      <c r="D30" s="32">
        <f>SUM(D17+D28)</f>
        <v>15429255</v>
      </c>
      <c r="E30" s="32">
        <f>SUM(E17+E28)</f>
        <v>15429255</v>
      </c>
      <c r="F30" s="81">
        <f t="shared" ref="F30:G30" si="6">SUM(F17+F28)</f>
        <v>67.09030682622263</v>
      </c>
      <c r="G30" s="81">
        <f t="shared" si="6"/>
        <v>67.09030682622263</v>
      </c>
      <c r="H30" s="33">
        <f>SUM(H17+H28)</f>
        <v>0</v>
      </c>
      <c r="I30" s="24">
        <f t="shared" si="2"/>
        <v>0</v>
      </c>
    </row>
    <row r="31" spans="1:9">
      <c r="A31" s="35"/>
      <c r="B31" s="19"/>
      <c r="C31" s="20"/>
      <c r="D31" s="21"/>
      <c r="E31" s="21"/>
      <c r="F31" s="22"/>
      <c r="G31" s="22"/>
      <c r="H31" s="23"/>
      <c r="I31" s="24"/>
    </row>
    <row r="32" spans="1:9">
      <c r="A32" s="18" t="s">
        <v>68</v>
      </c>
      <c r="B32" s="19" t="s">
        <v>69</v>
      </c>
      <c r="C32" s="20"/>
      <c r="D32" s="21"/>
      <c r="E32" s="21"/>
      <c r="F32" s="22"/>
      <c r="G32" s="22"/>
      <c r="H32" s="36"/>
      <c r="I32" s="24"/>
    </row>
    <row r="33" spans="1:9">
      <c r="A33" s="18">
        <v>1</v>
      </c>
      <c r="B33" s="19" t="s">
        <v>60</v>
      </c>
      <c r="C33" s="20" t="s">
        <v>70</v>
      </c>
      <c r="D33" s="21" t="s">
        <v>70</v>
      </c>
      <c r="E33" s="21"/>
      <c r="F33" s="22"/>
      <c r="G33" s="22"/>
      <c r="H33" s="37"/>
      <c r="I33" s="24"/>
    </row>
    <row r="34" spans="1:9">
      <c r="A34" s="26" t="s">
        <v>42</v>
      </c>
      <c r="B34" s="27" t="s">
        <v>71</v>
      </c>
      <c r="C34" s="28">
        <v>4</v>
      </c>
      <c r="D34" s="29">
        <v>3799159</v>
      </c>
      <c r="E34" s="29">
        <v>3799159</v>
      </c>
      <c r="F34" s="22">
        <f t="shared" ref="F34:F43" si="7">((D34*100)/$D$62)</f>
        <v>16.519705131038741</v>
      </c>
      <c r="G34" s="22">
        <f t="shared" ref="G34:G43" si="8">((D34*100)/$D$69)</f>
        <v>16.519705131038741</v>
      </c>
      <c r="H34" s="36"/>
      <c r="I34" s="24"/>
    </row>
    <row r="35" spans="1:9" ht="18">
      <c r="A35" s="26" t="s">
        <v>44</v>
      </c>
      <c r="B35" s="27" t="s">
        <v>72</v>
      </c>
      <c r="C35" s="28">
        <v>0</v>
      </c>
      <c r="D35" s="29">
        <v>0</v>
      </c>
      <c r="E35" s="29">
        <v>0</v>
      </c>
      <c r="F35" s="22">
        <f t="shared" si="7"/>
        <v>0</v>
      </c>
      <c r="G35" s="22">
        <f t="shared" si="8"/>
        <v>0</v>
      </c>
      <c r="H35" s="36"/>
      <c r="I35" s="24"/>
    </row>
    <row r="36" spans="1:9" ht="30">
      <c r="A36" s="26" t="s">
        <v>46</v>
      </c>
      <c r="B36" s="27" t="s">
        <v>45</v>
      </c>
      <c r="C36" s="28">
        <v>0</v>
      </c>
      <c r="D36" s="29">
        <v>0</v>
      </c>
      <c r="E36" s="29">
        <v>0</v>
      </c>
      <c r="F36" s="22">
        <f t="shared" si="7"/>
        <v>0</v>
      </c>
      <c r="G36" s="22">
        <f t="shared" si="8"/>
        <v>0</v>
      </c>
      <c r="H36" s="36"/>
      <c r="I36" s="24"/>
    </row>
    <row r="37" spans="1:9">
      <c r="A37" s="26" t="s">
        <v>73</v>
      </c>
      <c r="B37" s="27" t="s">
        <v>74</v>
      </c>
      <c r="C37" s="28"/>
      <c r="D37" s="29"/>
      <c r="E37" s="29"/>
      <c r="F37" s="22">
        <f t="shared" si="7"/>
        <v>0</v>
      </c>
      <c r="G37" s="22">
        <f t="shared" si="8"/>
        <v>0</v>
      </c>
      <c r="H37" s="36"/>
      <c r="I37" s="24"/>
    </row>
    <row r="38" spans="1:9">
      <c r="A38" s="26" t="s">
        <v>50</v>
      </c>
      <c r="B38" s="27" t="s">
        <v>75</v>
      </c>
      <c r="C38" s="28"/>
      <c r="D38" s="29"/>
      <c r="E38" s="29"/>
      <c r="F38" s="22">
        <f t="shared" si="7"/>
        <v>0</v>
      </c>
      <c r="G38" s="22">
        <f t="shared" si="8"/>
        <v>0</v>
      </c>
      <c r="H38" s="36"/>
      <c r="I38" s="24"/>
    </row>
    <row r="39" spans="1:9">
      <c r="A39" s="26" t="s">
        <v>76</v>
      </c>
      <c r="B39" s="27" t="s">
        <v>77</v>
      </c>
      <c r="C39" s="28">
        <v>4</v>
      </c>
      <c r="D39" s="29">
        <v>389567</v>
      </c>
      <c r="E39" s="29">
        <v>389567</v>
      </c>
      <c r="F39" s="22">
        <f t="shared" si="7"/>
        <v>1.6939359391863749</v>
      </c>
      <c r="G39" s="22">
        <f t="shared" si="8"/>
        <v>1.6939359391863749</v>
      </c>
      <c r="H39" s="36"/>
      <c r="I39" s="24"/>
    </row>
    <row r="40" spans="1:9">
      <c r="A40" s="26" t="s">
        <v>78</v>
      </c>
      <c r="B40" s="27" t="s">
        <v>79</v>
      </c>
      <c r="C40" s="28"/>
      <c r="D40" s="29"/>
      <c r="E40" s="29"/>
      <c r="F40" s="22">
        <f t="shared" si="7"/>
        <v>0</v>
      </c>
      <c r="G40" s="22">
        <f t="shared" si="8"/>
        <v>0</v>
      </c>
      <c r="H40" s="36"/>
      <c r="I40" s="24"/>
    </row>
    <row r="41" spans="1:9" ht="15.75">
      <c r="A41" s="26" t="s">
        <v>80</v>
      </c>
      <c r="B41" s="34" t="s">
        <v>62</v>
      </c>
      <c r="C41" s="20"/>
      <c r="D41" s="21"/>
      <c r="E41" s="21"/>
      <c r="F41" s="22">
        <f t="shared" si="7"/>
        <v>0</v>
      </c>
      <c r="G41" s="22">
        <f t="shared" si="8"/>
        <v>0</v>
      </c>
      <c r="H41" s="36"/>
      <c r="I41" s="24"/>
    </row>
    <row r="42" spans="1:9">
      <c r="A42" s="30" t="s">
        <v>81</v>
      </c>
      <c r="B42" s="27" t="s">
        <v>51</v>
      </c>
      <c r="C42" s="88"/>
      <c r="D42" s="89"/>
      <c r="E42" s="89"/>
      <c r="F42" s="22">
        <f t="shared" si="7"/>
        <v>0</v>
      </c>
      <c r="G42" s="22">
        <f t="shared" si="8"/>
        <v>0</v>
      </c>
      <c r="H42" s="36"/>
      <c r="I42" s="24"/>
    </row>
    <row r="43" spans="1:9">
      <c r="A43" s="30" t="s">
        <v>83</v>
      </c>
      <c r="B43" s="86"/>
      <c r="C43" s="88"/>
      <c r="D43" s="89"/>
      <c r="E43" s="89"/>
      <c r="F43" s="22">
        <f t="shared" si="7"/>
        <v>0</v>
      </c>
      <c r="G43" s="22">
        <f t="shared" si="8"/>
        <v>0</v>
      </c>
      <c r="H43" s="36"/>
      <c r="I43" s="24"/>
    </row>
    <row r="44" spans="1:9">
      <c r="A44" s="30" t="s">
        <v>83</v>
      </c>
      <c r="B44" s="86"/>
      <c r="C44" s="88"/>
      <c r="D44" s="89"/>
      <c r="E44" s="89"/>
      <c r="F44" s="90"/>
      <c r="G44" s="90"/>
      <c r="H44" s="36"/>
      <c r="I44" s="24"/>
    </row>
    <row r="45" spans="1:9">
      <c r="A45" s="35"/>
      <c r="B45" s="94" t="s">
        <v>84</v>
      </c>
      <c r="C45" s="32">
        <f>SUM(C34:C43)</f>
        <v>8</v>
      </c>
      <c r="D45" s="32">
        <f>SUM(D34:D43)</f>
        <v>4188726</v>
      </c>
      <c r="E45" s="32">
        <f>SUM(E34:E43)</f>
        <v>4188726</v>
      </c>
      <c r="F45" s="81">
        <f t="shared" ref="F45:G45" si="9">SUM(F34:F43)</f>
        <v>18.213641070225115</v>
      </c>
      <c r="G45" s="81">
        <f t="shared" si="9"/>
        <v>18.213641070225115</v>
      </c>
      <c r="H45" s="36"/>
      <c r="I45" s="24"/>
    </row>
    <row r="46" spans="1:9">
      <c r="A46" s="35"/>
      <c r="B46" s="19"/>
      <c r="C46" s="20"/>
      <c r="D46" s="21"/>
      <c r="E46" s="21"/>
      <c r="F46" s="22"/>
      <c r="G46" s="22"/>
      <c r="H46" s="36"/>
      <c r="I46" s="24"/>
    </row>
    <row r="47" spans="1:9">
      <c r="A47" s="18" t="s">
        <v>85</v>
      </c>
      <c r="B47" s="19" t="s">
        <v>86</v>
      </c>
      <c r="C47" s="20"/>
      <c r="D47" s="21"/>
      <c r="E47" s="21"/>
      <c r="F47" s="22"/>
      <c r="G47" s="22"/>
      <c r="H47" s="36"/>
      <c r="I47" s="24"/>
    </row>
    <row r="48" spans="1:9">
      <c r="A48" s="26" t="s">
        <v>42</v>
      </c>
      <c r="B48" s="27" t="s">
        <v>47</v>
      </c>
      <c r="C48" s="28">
        <v>255</v>
      </c>
      <c r="D48" s="29">
        <v>527191</v>
      </c>
      <c r="E48" s="29">
        <v>527191</v>
      </c>
      <c r="F48" s="22">
        <f t="shared" ref="F48:F57" si="10">((D48*100)/$D$62)</f>
        <v>2.292359932221169</v>
      </c>
      <c r="G48" s="22">
        <f t="shared" ref="G48:G57" si="11">((D48*100)/$D$69)</f>
        <v>2.292359932221169</v>
      </c>
      <c r="H48" s="36"/>
      <c r="I48" s="24"/>
    </row>
    <row r="49" spans="1:9">
      <c r="A49" s="26" t="s">
        <v>44</v>
      </c>
      <c r="B49" s="27" t="s">
        <v>87</v>
      </c>
      <c r="C49" s="20"/>
      <c r="D49" s="21"/>
      <c r="E49" s="21"/>
      <c r="F49" s="22">
        <f t="shared" si="10"/>
        <v>0</v>
      </c>
      <c r="G49" s="22">
        <f t="shared" si="11"/>
        <v>0</v>
      </c>
      <c r="H49" s="36"/>
      <c r="I49" s="24"/>
    </row>
    <row r="50" spans="1:9" ht="45">
      <c r="A50" s="21" t="s">
        <v>88</v>
      </c>
      <c r="B50" s="27" t="s">
        <v>89</v>
      </c>
      <c r="C50" s="28">
        <v>8179</v>
      </c>
      <c r="D50" s="29">
        <v>2041749</v>
      </c>
      <c r="E50" s="29">
        <v>2041513</v>
      </c>
      <c r="F50" s="22">
        <f t="shared" si="10"/>
        <v>8.878041543297666</v>
      </c>
      <c r="G50" s="22">
        <f t="shared" si="11"/>
        <v>8.878041543297666</v>
      </c>
      <c r="H50" s="36"/>
      <c r="I50" s="24"/>
    </row>
    <row r="51" spans="1:9" ht="45">
      <c r="A51" s="35" t="s">
        <v>90</v>
      </c>
      <c r="B51" s="27" t="s">
        <v>91</v>
      </c>
      <c r="C51" s="28">
        <v>21</v>
      </c>
      <c r="D51" s="29">
        <v>510118</v>
      </c>
      <c r="E51" s="29">
        <v>510118</v>
      </c>
      <c r="F51" s="22">
        <f t="shared" si="10"/>
        <v>2.218122206002755</v>
      </c>
      <c r="G51" s="22">
        <f t="shared" si="11"/>
        <v>2.218122206002755</v>
      </c>
      <c r="H51" s="36"/>
      <c r="I51" s="24"/>
    </row>
    <row r="52" spans="1:9" ht="15.75">
      <c r="A52" s="26" t="s">
        <v>46</v>
      </c>
      <c r="B52" s="34" t="s">
        <v>62</v>
      </c>
      <c r="C52" s="20"/>
      <c r="D52" s="21"/>
      <c r="E52" s="21"/>
      <c r="F52" s="22">
        <f t="shared" si="10"/>
        <v>0</v>
      </c>
      <c r="G52" s="22">
        <f t="shared" si="11"/>
        <v>0</v>
      </c>
      <c r="H52" s="36"/>
      <c r="I52" s="24"/>
    </row>
    <row r="53" spans="1:9">
      <c r="A53" s="30" t="s">
        <v>48</v>
      </c>
      <c r="B53" s="27" t="s">
        <v>82</v>
      </c>
      <c r="C53" s="28"/>
      <c r="D53" s="29"/>
      <c r="E53" s="29"/>
      <c r="F53" s="22">
        <f t="shared" si="10"/>
        <v>0</v>
      </c>
      <c r="G53" s="22">
        <f t="shared" si="11"/>
        <v>0</v>
      </c>
      <c r="H53" s="36"/>
      <c r="I53" s="24"/>
    </row>
    <row r="54" spans="1:9">
      <c r="A54" s="30" t="s">
        <v>92</v>
      </c>
      <c r="B54" s="31" t="s">
        <v>93</v>
      </c>
      <c r="C54" s="28">
        <v>172</v>
      </c>
      <c r="D54" s="29">
        <v>79324</v>
      </c>
      <c r="E54" s="29">
        <v>79324</v>
      </c>
      <c r="F54" s="22">
        <f t="shared" si="10"/>
        <v>0.34492083374623622</v>
      </c>
      <c r="G54" s="22">
        <f t="shared" si="11"/>
        <v>0.34492083374623622</v>
      </c>
      <c r="H54" s="36"/>
      <c r="I54" s="24"/>
    </row>
    <row r="55" spans="1:9">
      <c r="A55" s="30" t="s">
        <v>94</v>
      </c>
      <c r="B55" s="11" t="s">
        <v>95</v>
      </c>
      <c r="C55" s="11">
        <v>179</v>
      </c>
      <c r="D55" s="38">
        <v>172394</v>
      </c>
      <c r="E55" s="38">
        <v>172394</v>
      </c>
      <c r="F55" s="22">
        <f t="shared" si="10"/>
        <v>0.74961275544411077</v>
      </c>
      <c r="G55" s="22">
        <f t="shared" si="11"/>
        <v>0.74961275544411077</v>
      </c>
      <c r="H55" s="36"/>
      <c r="I55" s="24"/>
    </row>
    <row r="56" spans="1:9">
      <c r="A56" s="38"/>
      <c r="B56" s="11" t="s">
        <v>96</v>
      </c>
      <c r="C56" s="28">
        <v>48</v>
      </c>
      <c r="D56" s="29">
        <v>46046</v>
      </c>
      <c r="E56" s="29">
        <v>46046</v>
      </c>
      <c r="F56" s="22">
        <f t="shared" si="10"/>
        <v>0.20021966505318936</v>
      </c>
      <c r="G56" s="22">
        <f t="shared" si="11"/>
        <v>0.20021966505318936</v>
      </c>
      <c r="H56" s="36"/>
      <c r="I56" s="24"/>
    </row>
    <row r="57" spans="1:9">
      <c r="A57" s="26"/>
      <c r="B57" s="27" t="s">
        <v>97</v>
      </c>
      <c r="C57" s="20">
        <v>5</v>
      </c>
      <c r="D57" s="21">
        <v>2938</v>
      </c>
      <c r="E57" s="21">
        <v>2905</v>
      </c>
      <c r="F57" s="22">
        <f t="shared" si="10"/>
        <v>1.2775167787131789E-2</v>
      </c>
      <c r="G57" s="22">
        <f t="shared" si="11"/>
        <v>1.2775167787131789E-2</v>
      </c>
      <c r="H57" s="36"/>
      <c r="I57" s="24"/>
    </row>
    <row r="58" spans="1:9">
      <c r="A58" s="39"/>
      <c r="B58" s="19" t="s">
        <v>98</v>
      </c>
      <c r="C58" s="32">
        <f>SUM(C48:C57)</f>
        <v>8859</v>
      </c>
      <c r="D58" s="32">
        <f>SUM(D48:D57)</f>
        <v>3379760</v>
      </c>
      <c r="E58" s="32">
        <f>SUM(E48:E57)</f>
        <v>3379491</v>
      </c>
      <c r="F58" s="81">
        <f t="shared" ref="F58:G58" si="12">SUM(F48:F57)</f>
        <v>14.69605210355226</v>
      </c>
      <c r="G58" s="81">
        <f t="shared" si="12"/>
        <v>14.69605210355226</v>
      </c>
      <c r="H58" s="36"/>
      <c r="I58" s="24"/>
    </row>
    <row r="59" spans="1:9">
      <c r="A59" s="39"/>
      <c r="B59" s="19"/>
      <c r="C59" s="20"/>
      <c r="D59" s="21"/>
      <c r="E59" s="21"/>
      <c r="F59" s="22"/>
      <c r="G59" s="22"/>
      <c r="H59" s="36"/>
      <c r="I59" s="24"/>
    </row>
    <row r="60" spans="1:9" ht="28.5">
      <c r="A60" s="40" t="s">
        <v>68</v>
      </c>
      <c r="B60" s="19" t="s">
        <v>99</v>
      </c>
      <c r="C60" s="32">
        <f>C45+C58</f>
        <v>8867</v>
      </c>
      <c r="D60" s="32">
        <f>D45+D58</f>
        <v>7568486</v>
      </c>
      <c r="E60" s="32">
        <f>E45+E58</f>
        <v>7568217</v>
      </c>
      <c r="F60" s="81">
        <f t="shared" ref="F60:G60" si="13">F45+F58</f>
        <v>32.909693173777377</v>
      </c>
      <c r="G60" s="81">
        <f t="shared" si="13"/>
        <v>32.909693173777377</v>
      </c>
      <c r="H60" s="36"/>
      <c r="I60" s="24"/>
    </row>
    <row r="61" spans="1:9">
      <c r="A61" s="39"/>
      <c r="B61" s="19"/>
      <c r="C61" s="20"/>
      <c r="D61" s="21"/>
      <c r="E61" s="21"/>
      <c r="F61" s="22"/>
      <c r="G61" s="22"/>
      <c r="H61" s="23"/>
      <c r="I61" s="24"/>
    </row>
    <row r="62" spans="1:9">
      <c r="A62" s="39"/>
      <c r="B62" s="19" t="s">
        <v>100</v>
      </c>
      <c r="C62" s="32">
        <f>SUM(C30+C60)</f>
        <v>8878</v>
      </c>
      <c r="D62" s="32">
        <f>SUM(D30+D60)</f>
        <v>22997741</v>
      </c>
      <c r="E62" s="32">
        <f>SUM(E30+E60)</f>
        <v>22997472</v>
      </c>
      <c r="F62" s="32">
        <f t="shared" ref="F62:G62" si="14">SUM(F30+F60)</f>
        <v>100</v>
      </c>
      <c r="G62" s="32">
        <f t="shared" si="14"/>
        <v>100</v>
      </c>
      <c r="H62" s="33"/>
      <c r="I62" s="41"/>
    </row>
    <row r="63" spans="1:9">
      <c r="A63" s="39"/>
      <c r="B63" s="19"/>
      <c r="C63" s="20"/>
      <c r="D63" s="21"/>
      <c r="E63" s="21"/>
      <c r="F63" s="22"/>
      <c r="G63" s="22"/>
      <c r="H63" s="23"/>
      <c r="I63" s="24"/>
    </row>
    <row r="64" spans="1:9" ht="42.75">
      <c r="A64" s="18" t="s">
        <v>101</v>
      </c>
      <c r="B64" s="19" t="s">
        <v>102</v>
      </c>
      <c r="C64" s="28"/>
      <c r="D64" s="29"/>
      <c r="E64" s="29"/>
      <c r="F64" s="22"/>
      <c r="G64" s="22"/>
      <c r="H64" s="36"/>
      <c r="I64" s="36"/>
    </row>
    <row r="65" spans="1:9">
      <c r="A65" s="26">
        <v>1</v>
      </c>
      <c r="B65" s="27" t="s">
        <v>103</v>
      </c>
      <c r="C65" s="27"/>
      <c r="D65" s="27"/>
      <c r="E65" s="27"/>
      <c r="F65" s="27"/>
      <c r="G65" s="22">
        <f>((D65*100)/$D$69)</f>
        <v>0</v>
      </c>
      <c r="H65" s="23"/>
      <c r="I65" s="24">
        <v>0</v>
      </c>
    </row>
    <row r="66" spans="1:9" ht="15.75">
      <c r="A66" s="42">
        <v>2</v>
      </c>
      <c r="B66" s="27" t="s">
        <v>104</v>
      </c>
      <c r="C66" s="27"/>
      <c r="D66" s="27"/>
      <c r="E66" s="27"/>
      <c r="F66" s="27"/>
      <c r="G66" s="22">
        <f>((D66*100)/$D$69)</f>
        <v>0</v>
      </c>
      <c r="H66" s="11"/>
      <c r="I66" s="11"/>
    </row>
    <row r="67" spans="1:9">
      <c r="A67" s="38"/>
      <c r="B67" s="19" t="s">
        <v>105</v>
      </c>
      <c r="C67" s="19">
        <f>SUM(C65+C66)</f>
        <v>0</v>
      </c>
      <c r="D67" s="19">
        <f>SUM(D65+D66)</f>
        <v>0</v>
      </c>
      <c r="E67" s="19">
        <f>SUM(E65+E66)</f>
        <v>0</v>
      </c>
      <c r="F67" s="19"/>
      <c r="G67" s="19">
        <f>((D67*100)/$D$69)</f>
        <v>0</v>
      </c>
      <c r="H67" s="43">
        <f>SUM(H65:H66)</f>
        <v>0</v>
      </c>
      <c r="I67" s="19"/>
    </row>
    <row r="68" spans="1:9">
      <c r="A68" s="38"/>
      <c r="B68" s="11"/>
      <c r="C68" s="11"/>
      <c r="D68" s="38"/>
      <c r="E68" s="38"/>
      <c r="F68" s="24"/>
      <c r="G68" s="24"/>
      <c r="H68" s="44"/>
      <c r="I68" s="24"/>
    </row>
    <row r="69" spans="1:9" ht="15.75">
      <c r="A69" s="25"/>
      <c r="B69" s="25" t="s">
        <v>175</v>
      </c>
      <c r="C69" s="25">
        <f>SUM(C62+C67)</f>
        <v>8878</v>
      </c>
      <c r="D69" s="25">
        <f>SUM(D62+D67)</f>
        <v>22997741</v>
      </c>
      <c r="E69" s="25">
        <f>SUM(E62+E67)</f>
        <v>22997472</v>
      </c>
      <c r="F69" s="25">
        <f t="shared" ref="F69:G69" si="15">SUM(F62+F67)</f>
        <v>100</v>
      </c>
      <c r="G69" s="25">
        <f t="shared" si="15"/>
        <v>100</v>
      </c>
      <c r="H69" s="45">
        <f>SUM(H30+H67)</f>
        <v>0</v>
      </c>
      <c r="I69" s="41">
        <f>((H69*100)/D69)</f>
        <v>0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5" bottom="0.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topLeftCell="A5" workbookViewId="0">
      <selection activeCell="L7" sqref="L7"/>
    </sheetView>
  </sheetViews>
  <sheetFormatPr defaultRowHeight="1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48" customFormat="1" ht="15.75">
      <c r="A1" s="46" t="s">
        <v>106</v>
      </c>
      <c r="B1" s="47" t="s">
        <v>107</v>
      </c>
      <c r="E1" s="49"/>
      <c r="F1" s="50"/>
      <c r="G1" s="51"/>
    </row>
    <row r="2" spans="1:12" s="48" customFormat="1" ht="15.75">
      <c r="A2" s="52"/>
      <c r="B2" s="47" t="s">
        <v>108</v>
      </c>
      <c r="E2" s="49"/>
      <c r="F2" s="50"/>
      <c r="G2" s="51"/>
    </row>
    <row r="3" spans="1:12" s="48" customFormat="1" ht="15.75">
      <c r="A3" s="52"/>
      <c r="E3" s="49"/>
      <c r="F3" s="50"/>
      <c r="G3" s="51"/>
    </row>
    <row r="4" spans="1:12" s="48" customFormat="1" ht="94.5" customHeight="1">
      <c r="A4" s="125" t="s">
        <v>109</v>
      </c>
      <c r="B4" s="127" t="s">
        <v>110</v>
      </c>
      <c r="C4" s="122" t="s">
        <v>111</v>
      </c>
      <c r="D4" s="122"/>
      <c r="E4" s="122" t="s">
        <v>112</v>
      </c>
      <c r="F4" s="122"/>
      <c r="G4" s="122"/>
      <c r="H4" s="123" t="s">
        <v>113</v>
      </c>
      <c r="I4" s="123"/>
      <c r="J4" s="122" t="s">
        <v>114</v>
      </c>
      <c r="K4" s="123"/>
      <c r="L4" s="53" t="s">
        <v>115</v>
      </c>
    </row>
    <row r="5" spans="1:12" s="48" customFormat="1" ht="110.25">
      <c r="A5" s="126"/>
      <c r="B5" s="127"/>
      <c r="C5" s="82" t="s">
        <v>116</v>
      </c>
      <c r="D5" s="82" t="s">
        <v>117</v>
      </c>
      <c r="E5" s="54" t="s">
        <v>118</v>
      </c>
      <c r="F5" s="55" t="s">
        <v>119</v>
      </c>
      <c r="G5" s="55" t="s">
        <v>120</v>
      </c>
      <c r="H5" s="55" t="s">
        <v>121</v>
      </c>
      <c r="I5" s="55" t="s">
        <v>122</v>
      </c>
      <c r="J5" s="55" t="s">
        <v>123</v>
      </c>
      <c r="K5" s="55" t="s">
        <v>124</v>
      </c>
      <c r="L5" s="55"/>
    </row>
    <row r="6" spans="1:12" s="48" customFormat="1" ht="15.75">
      <c r="A6" s="56" t="s">
        <v>30</v>
      </c>
      <c r="B6" s="56" t="s">
        <v>31</v>
      </c>
      <c r="C6" s="56" t="s">
        <v>32</v>
      </c>
      <c r="D6" s="56" t="s">
        <v>33</v>
      </c>
      <c r="E6" s="56" t="s">
        <v>34</v>
      </c>
      <c r="F6" s="56" t="s">
        <v>125</v>
      </c>
      <c r="G6" s="56" t="s">
        <v>36</v>
      </c>
      <c r="H6" s="56" t="s">
        <v>37</v>
      </c>
      <c r="I6" s="56" t="s">
        <v>126</v>
      </c>
      <c r="J6" s="56" t="s">
        <v>127</v>
      </c>
      <c r="K6" s="56" t="s">
        <v>128</v>
      </c>
      <c r="L6" s="56" t="s">
        <v>129</v>
      </c>
    </row>
    <row r="7" spans="1:12" s="48" customFormat="1" ht="15.75">
      <c r="A7" s="57">
        <v>1</v>
      </c>
      <c r="B7" s="58" t="s">
        <v>176</v>
      </c>
      <c r="C7" s="57">
        <v>11367510</v>
      </c>
      <c r="D7" s="59">
        <f>+C7/L26*100</f>
        <v>49.428811290639374</v>
      </c>
      <c r="E7" s="60"/>
      <c r="F7" s="59">
        <f t="shared" ref="F7:F17" si="0">((E7/C7)*100)</f>
        <v>0</v>
      </c>
      <c r="G7" s="61">
        <f>((E7*100)/'[1]Table (I)(a)'!$D$69)</f>
        <v>0</v>
      </c>
      <c r="H7" s="62">
        <v>763359</v>
      </c>
      <c r="I7" s="62">
        <v>100</v>
      </c>
      <c r="J7" s="62">
        <v>0</v>
      </c>
      <c r="K7" s="62">
        <v>0</v>
      </c>
      <c r="L7" s="68">
        <f>+(C7+H7)/L27*100</f>
        <v>42.122143521147834</v>
      </c>
    </row>
    <row r="8" spans="1:12" s="48" customFormat="1" ht="15.75">
      <c r="A8" s="57">
        <v>2</v>
      </c>
      <c r="B8" s="58" t="s">
        <v>177</v>
      </c>
      <c r="C8" s="57">
        <v>1649820</v>
      </c>
      <c r="D8" s="59">
        <f>+C8/L26*100</f>
        <v>7.1738350301449181</v>
      </c>
      <c r="E8" s="60"/>
      <c r="F8" s="59">
        <f>((E8/C8)*100)</f>
        <v>0</v>
      </c>
      <c r="G8" s="61">
        <f>((E8*100)/'[1]Table (I)(a)'!$D$69)</f>
        <v>0</v>
      </c>
      <c r="H8" s="62">
        <v>0</v>
      </c>
      <c r="I8" s="87"/>
      <c r="J8" s="87"/>
      <c r="K8" s="87"/>
      <c r="L8" s="68">
        <f>+(C8+H8)/L27*100</f>
        <v>5.7286872708014664</v>
      </c>
    </row>
    <row r="9" spans="1:12" s="48" customFormat="1" ht="15.75">
      <c r="A9" s="57">
        <v>3</v>
      </c>
      <c r="B9" s="58" t="s">
        <v>131</v>
      </c>
      <c r="C9" s="57">
        <v>1619820</v>
      </c>
      <c r="D9" s="59">
        <f>+C9/L26*100</f>
        <v>7.0433874353137558</v>
      </c>
      <c r="E9" s="60"/>
      <c r="F9" s="59">
        <f>((E9/C9)*100)</f>
        <v>0</v>
      </c>
      <c r="G9" s="61">
        <f>((E9*100)/'[1]Table (I)(a)'!$D$69)</f>
        <v>0</v>
      </c>
      <c r="H9" s="62">
        <v>0</v>
      </c>
      <c r="I9" s="87"/>
      <c r="J9" s="87"/>
      <c r="K9" s="87"/>
      <c r="L9" s="68">
        <f>+(C9+H9)/L27*100</f>
        <v>5.6245179564980612</v>
      </c>
    </row>
    <row r="10" spans="1:12" s="48" customFormat="1" ht="15.75">
      <c r="A10" s="57">
        <v>4</v>
      </c>
      <c r="B10" s="58" t="s">
        <v>132</v>
      </c>
      <c r="C10" s="57">
        <v>538854</v>
      </c>
      <c r="D10" s="59">
        <f>+C10/L26*100</f>
        <v>2.3430736088383637</v>
      </c>
      <c r="E10" s="60"/>
      <c r="F10" s="59">
        <f t="shared" si="0"/>
        <v>0</v>
      </c>
      <c r="G10" s="61">
        <f>((E10*100)/'[1]Table (I)(a)'!$D$69)</f>
        <v>0</v>
      </c>
      <c r="H10" s="62">
        <v>0</v>
      </c>
      <c r="I10" s="87"/>
      <c r="J10" s="87"/>
      <c r="K10" s="87"/>
      <c r="L10" s="68">
        <f>+(C10+H10)/L27*100</f>
        <v>1.8710683896549039</v>
      </c>
    </row>
    <row r="11" spans="1:12" s="48" customFormat="1" ht="15.75">
      <c r="A11" s="57">
        <v>5</v>
      </c>
      <c r="B11" s="58" t="s">
        <v>133</v>
      </c>
      <c r="C11" s="57">
        <v>225891</v>
      </c>
      <c r="D11" s="59">
        <f>+C11/L26*100</f>
        <v>0.98223125480019979</v>
      </c>
      <c r="E11" s="60"/>
      <c r="F11" s="59">
        <f t="shared" si="0"/>
        <v>0</v>
      </c>
      <c r="G11" s="61">
        <f>((E11*100)/'[1]Table (I)(a)'!$D$69)</f>
        <v>0</v>
      </c>
      <c r="H11" s="62">
        <v>0</v>
      </c>
      <c r="I11" s="87"/>
      <c r="J11" s="87"/>
      <c r="K11" s="87"/>
      <c r="L11" s="68">
        <f>+(C11+H11)/L27*100</f>
        <v>0.78436368591035033</v>
      </c>
    </row>
    <row r="12" spans="1:12" s="48" customFormat="1" ht="15.75">
      <c r="A12" s="57">
        <v>6</v>
      </c>
      <c r="B12" s="58" t="s">
        <v>135</v>
      </c>
      <c r="C12" s="57">
        <v>27000</v>
      </c>
      <c r="D12" s="59">
        <f>+C12/L26*100</f>
        <v>0.1174028353480457</v>
      </c>
      <c r="E12" s="60"/>
      <c r="F12" s="59">
        <f t="shared" si="0"/>
        <v>0</v>
      </c>
      <c r="G12" s="61">
        <f>((E12*100)/'[1]Table (I)(a)'!$D$69)</f>
        <v>0</v>
      </c>
      <c r="H12" s="62">
        <v>0</v>
      </c>
      <c r="I12" s="87"/>
      <c r="J12" s="87"/>
      <c r="K12" s="87"/>
      <c r="L12" s="68">
        <f>+(C12+H12)/L27*100</f>
        <v>9.3752382873064699E-2</v>
      </c>
    </row>
    <row r="13" spans="1:12" s="48" customFormat="1" ht="15.75">
      <c r="A13" s="57">
        <v>7</v>
      </c>
      <c r="B13" s="58" t="s">
        <v>136</v>
      </c>
      <c r="C13" s="57">
        <v>90</v>
      </c>
      <c r="D13" s="59">
        <f>+C13/L26*100</f>
        <v>3.9134278449348572E-4</v>
      </c>
      <c r="E13" s="60"/>
      <c r="F13" s="59">
        <f t="shared" si="0"/>
        <v>0</v>
      </c>
      <c r="G13" s="61">
        <f>((E13*100)/'[1]Table (I)(a)'!$D$69)</f>
        <v>0</v>
      </c>
      <c r="H13" s="62">
        <v>0</v>
      </c>
      <c r="I13" s="87"/>
      <c r="J13" s="87"/>
      <c r="K13" s="87"/>
      <c r="L13" s="68">
        <f>+(C13+H13)/L27*100</f>
        <v>3.1250794291021563E-4</v>
      </c>
    </row>
    <row r="14" spans="1:12" s="48" customFormat="1" ht="15.75">
      <c r="A14" s="57">
        <v>8</v>
      </c>
      <c r="B14" s="58" t="s">
        <v>137</v>
      </c>
      <c r="C14" s="57">
        <v>90</v>
      </c>
      <c r="D14" s="59">
        <f>+C14/L26*100</f>
        <v>3.9134278449348572E-4</v>
      </c>
      <c r="E14" s="60"/>
      <c r="F14" s="59">
        <f t="shared" si="0"/>
        <v>0</v>
      </c>
      <c r="G14" s="61">
        <f>((E14*100)/'[1]Table (I)(a)'!$D$69)</f>
        <v>0</v>
      </c>
      <c r="H14" s="62">
        <v>0</v>
      </c>
      <c r="I14" s="87"/>
      <c r="J14" s="87"/>
      <c r="K14" s="87"/>
      <c r="L14" s="68">
        <f>+(C14+H14)/L27*100</f>
        <v>3.1250794291021563E-4</v>
      </c>
    </row>
    <row r="15" spans="1:12" s="48" customFormat="1" ht="15.75">
      <c r="A15" s="57">
        <v>9</v>
      </c>
      <c r="B15" s="58" t="s">
        <v>134</v>
      </c>
      <c r="C15" s="57">
        <v>60</v>
      </c>
      <c r="D15" s="59">
        <f>+C15/L26*100</f>
        <v>2.608951896623238E-4</v>
      </c>
      <c r="E15" s="60"/>
      <c r="F15" s="59">
        <f t="shared" si="0"/>
        <v>0</v>
      </c>
      <c r="G15" s="61">
        <f>((E15*100)/'[1]Table (I)(a)'!$D$69)</f>
        <v>0</v>
      </c>
      <c r="H15" s="62">
        <v>0</v>
      </c>
      <c r="I15" s="87"/>
      <c r="J15" s="87"/>
      <c r="K15" s="87"/>
      <c r="L15" s="68">
        <f>+(C15+H15)/L27*100</f>
        <v>2.0833862860681043E-4</v>
      </c>
    </row>
    <row r="16" spans="1:12" s="48" customFormat="1" ht="15.75">
      <c r="A16" s="57">
        <v>10</v>
      </c>
      <c r="B16" s="58" t="s">
        <v>138</v>
      </c>
      <c r="C16" s="57">
        <v>60</v>
      </c>
      <c r="D16" s="59">
        <f>+C16/L26*100</f>
        <v>2.608951896623238E-4</v>
      </c>
      <c r="E16" s="60"/>
      <c r="F16" s="59">
        <f t="shared" si="0"/>
        <v>0</v>
      </c>
      <c r="G16" s="61">
        <f>((E16*100)/'[1]Table (I)(a)'!$D$69)</f>
        <v>0</v>
      </c>
      <c r="H16" s="62">
        <v>0</v>
      </c>
      <c r="I16" s="87"/>
      <c r="J16" s="87"/>
      <c r="K16" s="87"/>
      <c r="L16" s="68">
        <f>+(C16+H16)/L27*100</f>
        <v>2.0833862860681043E-4</v>
      </c>
    </row>
    <row r="17" spans="1:12" s="48" customFormat="1" ht="15.75">
      <c r="A17" s="57">
        <v>11</v>
      </c>
      <c r="B17" s="58" t="s">
        <v>139</v>
      </c>
      <c r="C17" s="57">
        <v>60</v>
      </c>
      <c r="D17" s="59">
        <f>+C17/L26*100</f>
        <v>2.608951896623238E-4</v>
      </c>
      <c r="E17" s="60"/>
      <c r="F17" s="59">
        <f t="shared" si="0"/>
        <v>0</v>
      </c>
      <c r="G17" s="61">
        <f>((E17*100)/'[1]Table (I)(a)'!$D$69)</f>
        <v>0</v>
      </c>
      <c r="H17" s="62">
        <v>0</v>
      </c>
      <c r="I17" s="87"/>
      <c r="J17" s="87"/>
      <c r="K17" s="87"/>
      <c r="L17" s="68">
        <f>+(C17+H17)/L27*100</f>
        <v>2.0833862860681043E-4</v>
      </c>
    </row>
    <row r="18" spans="1:12" s="48" customFormat="1" ht="15.75">
      <c r="A18" s="57"/>
      <c r="B18" s="58" t="s">
        <v>70</v>
      </c>
      <c r="C18" s="57" t="s">
        <v>70</v>
      </c>
      <c r="D18" s="59"/>
      <c r="E18" s="60"/>
      <c r="F18" s="59"/>
      <c r="G18" s="61"/>
      <c r="H18" s="87"/>
      <c r="I18" s="87"/>
      <c r="J18" s="87"/>
      <c r="K18" s="87"/>
      <c r="L18" s="68"/>
    </row>
    <row r="19" spans="1:12" s="64" customFormat="1" ht="15.75">
      <c r="A19" s="124" t="s">
        <v>140</v>
      </c>
      <c r="B19" s="124"/>
      <c r="C19" s="83">
        <f>SUM(C7:C18)</f>
        <v>15429255</v>
      </c>
      <c r="D19" s="63">
        <f>((C19*100)/'[1]Table (I)(a)'!$D$69)</f>
        <v>67.09030682622263</v>
      </c>
      <c r="E19" s="84">
        <f t="shared" ref="E19:L19" si="1">SUM(E7:E18)</f>
        <v>0</v>
      </c>
      <c r="F19" s="84">
        <f t="shared" si="1"/>
        <v>0</v>
      </c>
      <c r="G19" s="84">
        <f t="shared" si="1"/>
        <v>0</v>
      </c>
      <c r="H19" s="85">
        <f t="shared" si="1"/>
        <v>763359</v>
      </c>
      <c r="I19" s="85">
        <f t="shared" si="1"/>
        <v>100</v>
      </c>
      <c r="J19" s="85">
        <f t="shared" si="1"/>
        <v>0</v>
      </c>
      <c r="K19" s="85">
        <f t="shared" si="1"/>
        <v>0</v>
      </c>
      <c r="L19" s="63">
        <f t="shared" si="1"/>
        <v>56.225783238657321</v>
      </c>
    </row>
    <row r="21" spans="1:12">
      <c r="A21" s="9" t="s">
        <v>141</v>
      </c>
    </row>
    <row r="26" spans="1:12">
      <c r="L26">
        <f>+'Table I (a)'!D69</f>
        <v>22997741</v>
      </c>
    </row>
    <row r="27" spans="1:12">
      <c r="L27">
        <f>+L26+763359+5038168</f>
        <v>28799268</v>
      </c>
    </row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I8" sqref="I8"/>
    </sheetView>
  </sheetViews>
  <sheetFormatPr defaultRowHeight="15"/>
  <cols>
    <col min="2" max="2" width="41.710937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48" customFormat="1" ht="15.75">
      <c r="A1" s="46" t="s">
        <v>142</v>
      </c>
      <c r="B1" s="47" t="s">
        <v>107</v>
      </c>
    </row>
    <row r="2" spans="1:9" s="48" customFormat="1" ht="15.75">
      <c r="A2" s="52"/>
      <c r="B2" s="47" t="s">
        <v>143</v>
      </c>
    </row>
    <row r="3" spans="1:9" s="48" customFormat="1" ht="15.75">
      <c r="A3" s="52"/>
    </row>
    <row r="4" spans="1:9" s="48" customFormat="1" ht="15.75" customHeight="1">
      <c r="A4" s="123" t="s">
        <v>109</v>
      </c>
      <c r="B4" s="123" t="s">
        <v>110</v>
      </c>
      <c r="C4" s="122" t="s">
        <v>116</v>
      </c>
      <c r="D4" s="122" t="s">
        <v>144</v>
      </c>
      <c r="E4" s="122" t="s">
        <v>113</v>
      </c>
      <c r="F4" s="122"/>
      <c r="G4" s="122" t="s">
        <v>114</v>
      </c>
      <c r="H4" s="122"/>
      <c r="I4" s="122" t="s">
        <v>145</v>
      </c>
    </row>
    <row r="5" spans="1:9" s="48" customFormat="1" ht="94.5">
      <c r="A5" s="123"/>
      <c r="B5" s="123"/>
      <c r="C5" s="122"/>
      <c r="D5" s="122"/>
      <c r="E5" s="65" t="s">
        <v>121</v>
      </c>
      <c r="F5" s="65" t="s">
        <v>146</v>
      </c>
      <c r="G5" s="65" t="s">
        <v>123</v>
      </c>
      <c r="H5" s="65" t="s">
        <v>147</v>
      </c>
      <c r="I5" s="122"/>
    </row>
    <row r="6" spans="1:9" s="48" customFormat="1" ht="15.75">
      <c r="A6" s="66">
        <v>1</v>
      </c>
      <c r="B6" s="67" t="s">
        <v>190</v>
      </c>
      <c r="C6" s="66">
        <v>1916091</v>
      </c>
      <c r="D6" s="68">
        <f>+C6/I15*100</f>
        <v>8.3316487475878613</v>
      </c>
      <c r="E6" s="62">
        <v>0</v>
      </c>
      <c r="F6" s="62">
        <v>0</v>
      </c>
      <c r="G6" s="62">
        <v>0</v>
      </c>
      <c r="H6" s="62">
        <v>0</v>
      </c>
      <c r="I6" s="96">
        <f>(C6+G6)/I16*100</f>
        <v>6.6532628537641996</v>
      </c>
    </row>
    <row r="7" spans="1:9" s="48" customFormat="1" ht="15.75">
      <c r="A7" s="66">
        <v>2</v>
      </c>
      <c r="B7" s="67" t="s">
        <v>148</v>
      </c>
      <c r="C7" s="66">
        <v>1823068</v>
      </c>
      <c r="D7" s="68">
        <f>+C7/I15*100</f>
        <v>7.9271611937885549</v>
      </c>
      <c r="E7" s="62">
        <v>0</v>
      </c>
      <c r="F7" s="62">
        <v>0</v>
      </c>
      <c r="G7" s="62">
        <v>0</v>
      </c>
      <c r="H7" s="62">
        <v>0</v>
      </c>
      <c r="I7" s="96">
        <f>(C7+G7)/I16*100</f>
        <v>6.3302581162826774</v>
      </c>
    </row>
    <row r="8" spans="1:9" s="48" customFormat="1" ht="15.75">
      <c r="A8" s="66">
        <v>3</v>
      </c>
      <c r="B8" s="95" t="s">
        <v>182</v>
      </c>
      <c r="C8" s="66">
        <v>0</v>
      </c>
      <c r="D8" s="98">
        <v>0</v>
      </c>
      <c r="E8" s="62">
        <v>0</v>
      </c>
      <c r="F8" s="62">
        <v>0</v>
      </c>
      <c r="G8" s="62">
        <v>5038168</v>
      </c>
      <c r="H8" s="62">
        <v>100</v>
      </c>
      <c r="I8" s="96">
        <f>(C8+G8)/I16*100</f>
        <v>17.494083530178614</v>
      </c>
    </row>
    <row r="9" spans="1:9" s="48" customFormat="1" ht="15.75">
      <c r="A9" s="66"/>
      <c r="B9" s="67"/>
      <c r="C9" s="66"/>
      <c r="D9" s="68"/>
      <c r="E9" s="62"/>
      <c r="F9" s="62"/>
      <c r="G9" s="62"/>
      <c r="H9" s="62"/>
      <c r="I9" s="96"/>
    </row>
    <row r="10" spans="1:9" s="48" customFormat="1" ht="15.75">
      <c r="A10" s="124" t="s">
        <v>140</v>
      </c>
      <c r="B10" s="124"/>
      <c r="C10" s="70">
        <f t="shared" ref="C10:I10" si="0">SUM(C6:C9)</f>
        <v>3739159</v>
      </c>
      <c r="D10" s="71">
        <f t="shared" si="0"/>
        <v>16.258809941376416</v>
      </c>
      <c r="E10" s="25">
        <f t="shared" si="0"/>
        <v>0</v>
      </c>
      <c r="F10" s="25">
        <f t="shared" si="0"/>
        <v>0</v>
      </c>
      <c r="G10" s="25">
        <f t="shared" si="0"/>
        <v>5038168</v>
      </c>
      <c r="H10" s="25">
        <f t="shared" si="0"/>
        <v>100</v>
      </c>
      <c r="I10" s="97">
        <f t="shared" si="0"/>
        <v>30.477604500225489</v>
      </c>
    </row>
    <row r="11" spans="1:9" s="48" customFormat="1" ht="15.75">
      <c r="A11"/>
      <c r="B11"/>
      <c r="C11"/>
      <c r="D11"/>
      <c r="E11"/>
      <c r="F11"/>
      <c r="G11"/>
      <c r="H11"/>
      <c r="I11"/>
    </row>
    <row r="12" spans="1:9" s="48" customFormat="1" ht="15.75">
      <c r="A12"/>
      <c r="B12"/>
      <c r="C12"/>
      <c r="D12"/>
      <c r="E12"/>
      <c r="F12"/>
      <c r="G12"/>
      <c r="H12"/>
      <c r="I12"/>
    </row>
    <row r="13" spans="1:9" s="48" customFormat="1" ht="15.75">
      <c r="A13"/>
      <c r="B13"/>
      <c r="C13"/>
      <c r="D13"/>
      <c r="E13"/>
      <c r="F13"/>
      <c r="G13"/>
      <c r="H13"/>
      <c r="I13"/>
    </row>
    <row r="15" spans="1:9">
      <c r="I15">
        <f>+'Promoter &amp; Promoter Group I (b)'!L26</f>
        <v>22997741</v>
      </c>
    </row>
    <row r="16" spans="1:9">
      <c r="I16">
        <f>+'Promoter &amp; Promoter Group I (b)'!L27</f>
        <v>28799268</v>
      </c>
    </row>
  </sheetData>
  <mergeCells count="8">
    <mergeCell ref="A10:B10"/>
    <mergeCell ref="I4:I5"/>
    <mergeCell ref="A4:A5"/>
    <mergeCell ref="B4:B5"/>
    <mergeCell ref="C4:C5"/>
    <mergeCell ref="D4:D5"/>
    <mergeCell ref="E4:F4"/>
    <mergeCell ref="G4:H4"/>
  </mergeCells>
  <conditionalFormatting sqref="D6:D9 D11:D13">
    <cfRule type="cellIs" dxfId="15" priority="3" stopIfTrue="1" operator="lessThan">
      <formula>1</formula>
    </cfRule>
  </conditionalFormatting>
  <conditionalFormatting sqref="D6:D9">
    <cfRule type="cellIs" dxfId="14" priority="2" stopIfTrue="1" operator="lessThan">
      <formula>1</formula>
    </cfRule>
  </conditionalFormatting>
  <conditionalFormatting sqref="D6:D9">
    <cfRule type="cellIs" dxfId="13" priority="1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workbookViewId="0">
      <selection activeCell="I8" sqref="I8"/>
    </sheetView>
  </sheetViews>
  <sheetFormatPr defaultRowHeight="15"/>
  <cols>
    <col min="2" max="2" width="46.8554687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48" customFormat="1" ht="15.75">
      <c r="A1" s="46" t="s">
        <v>149</v>
      </c>
      <c r="B1" s="47" t="s">
        <v>150</v>
      </c>
    </row>
    <row r="2" spans="1:9" s="48" customFormat="1" ht="15.75">
      <c r="A2" s="52"/>
      <c r="B2" s="47" t="s">
        <v>151</v>
      </c>
    </row>
    <row r="3" spans="1:9" s="48" customFormat="1" ht="15.75">
      <c r="A3" s="52"/>
    </row>
    <row r="4" spans="1:9" s="48" customFormat="1" ht="15.75" customHeight="1">
      <c r="A4" s="123" t="s">
        <v>109</v>
      </c>
      <c r="B4" s="122" t="s">
        <v>152</v>
      </c>
      <c r="C4" s="122" t="s">
        <v>153</v>
      </c>
      <c r="D4" s="122" t="s">
        <v>154</v>
      </c>
      <c r="E4" s="122" t="s">
        <v>113</v>
      </c>
      <c r="F4" s="122"/>
      <c r="G4" s="122" t="s">
        <v>114</v>
      </c>
      <c r="H4" s="122"/>
      <c r="I4" s="122" t="s">
        <v>178</v>
      </c>
    </row>
    <row r="5" spans="1:9" s="48" customFormat="1" ht="110.25">
      <c r="A5" s="123"/>
      <c r="B5" s="122"/>
      <c r="C5" s="122"/>
      <c r="D5" s="122"/>
      <c r="E5" s="82" t="s">
        <v>155</v>
      </c>
      <c r="F5" s="82" t="s">
        <v>156</v>
      </c>
      <c r="G5" s="82" t="s">
        <v>123</v>
      </c>
      <c r="H5" s="82" t="s">
        <v>157</v>
      </c>
      <c r="I5" s="122"/>
    </row>
    <row r="6" spans="1:9" s="48" customFormat="1" ht="15.75">
      <c r="A6" s="66">
        <v>1</v>
      </c>
      <c r="B6" s="67" t="s">
        <v>190</v>
      </c>
      <c r="C6" s="66">
        <v>1916091</v>
      </c>
      <c r="D6" s="68">
        <f>+C6/I12*100</f>
        <v>8.3316487475878613</v>
      </c>
      <c r="E6" s="62">
        <v>0</v>
      </c>
      <c r="F6" s="62">
        <v>0</v>
      </c>
      <c r="G6" s="62">
        <v>0</v>
      </c>
      <c r="H6" s="62">
        <v>0</v>
      </c>
      <c r="I6" s="68">
        <f>(G6+C6)/I13*100</f>
        <v>6.6532628537641996</v>
      </c>
    </row>
    <row r="7" spans="1:9" s="48" customFormat="1" ht="15.75">
      <c r="A7" s="66">
        <v>2</v>
      </c>
      <c r="B7" s="67" t="s">
        <v>148</v>
      </c>
      <c r="C7" s="66">
        <v>1823068</v>
      </c>
      <c r="D7" s="68">
        <f>+C7/I12*100</f>
        <v>7.9271611937885549</v>
      </c>
      <c r="E7" s="62">
        <v>0</v>
      </c>
      <c r="F7" s="62">
        <v>0</v>
      </c>
      <c r="G7" s="62">
        <v>0</v>
      </c>
      <c r="H7" s="62">
        <v>0</v>
      </c>
      <c r="I7" s="68">
        <f>(G7+C7)/I13*100</f>
        <v>6.3302581162826774</v>
      </c>
    </row>
    <row r="8" spans="1:9" s="48" customFormat="1" ht="15.75">
      <c r="A8" s="66">
        <v>3</v>
      </c>
      <c r="B8" s="95" t="s">
        <v>182</v>
      </c>
      <c r="C8" s="66">
        <v>0</v>
      </c>
      <c r="D8" s="68">
        <v>0</v>
      </c>
      <c r="E8" s="62">
        <v>0</v>
      </c>
      <c r="F8" s="62">
        <v>0</v>
      </c>
      <c r="G8" s="42">
        <v>5038168</v>
      </c>
      <c r="H8" s="42">
        <v>100</v>
      </c>
      <c r="I8" s="68">
        <f>(G8+C8)/I13*100</f>
        <v>17.494083530178614</v>
      </c>
    </row>
    <row r="9" spans="1:9" s="48" customFormat="1" ht="15.75">
      <c r="A9" s="124" t="s">
        <v>140</v>
      </c>
      <c r="B9" s="124"/>
      <c r="C9" s="70">
        <f>SUM(C6:C8)</f>
        <v>3739159</v>
      </c>
      <c r="D9" s="71">
        <f>SUM(D6:D8)</f>
        <v>16.258809941376416</v>
      </c>
      <c r="E9" s="70">
        <f t="shared" ref="E9:I9" si="0">SUM(E6:E8)</f>
        <v>0</v>
      </c>
      <c r="F9" s="70">
        <f t="shared" si="0"/>
        <v>0</v>
      </c>
      <c r="G9" s="70">
        <f t="shared" si="0"/>
        <v>5038168</v>
      </c>
      <c r="H9" s="70">
        <f t="shared" si="0"/>
        <v>100</v>
      </c>
      <c r="I9" s="71">
        <f t="shared" si="0"/>
        <v>30.477604500225489</v>
      </c>
    </row>
    <row r="10" spans="1:9" s="48" customFormat="1" ht="15.75">
      <c r="A10"/>
      <c r="B10"/>
      <c r="C10"/>
      <c r="D10"/>
      <c r="E10"/>
      <c r="F10"/>
      <c r="G10"/>
      <c r="H10"/>
      <c r="I10"/>
    </row>
    <row r="12" spans="1:9">
      <c r="I12">
        <f>+'Public I (c) (i)'!I15</f>
        <v>22997741</v>
      </c>
    </row>
    <row r="13" spans="1:9">
      <c r="I13">
        <f>+'Public I (c) (i)'!I16</f>
        <v>28799268</v>
      </c>
    </row>
  </sheetData>
  <mergeCells count="8">
    <mergeCell ref="A9:B9"/>
    <mergeCell ref="I4:I5"/>
    <mergeCell ref="A4:A5"/>
    <mergeCell ref="B4:B5"/>
    <mergeCell ref="C4:C5"/>
    <mergeCell ref="D4:D5"/>
    <mergeCell ref="E4:F4"/>
    <mergeCell ref="G4:H4"/>
  </mergeCells>
  <conditionalFormatting sqref="D6:D8 D10">
    <cfRule type="cellIs" dxfId="12" priority="12" stopIfTrue="1" operator="lessThan">
      <formula>1</formula>
    </cfRule>
  </conditionalFormatting>
  <conditionalFormatting sqref="D6">
    <cfRule type="cellIs" dxfId="11" priority="11" stopIfTrue="1" operator="lessThan">
      <formula>1</formula>
    </cfRule>
  </conditionalFormatting>
  <conditionalFormatting sqref="D6:D8 D10">
    <cfRule type="cellIs" dxfId="10" priority="10" stopIfTrue="1" operator="lessThan">
      <formula>1</formula>
    </cfRule>
  </conditionalFormatting>
  <conditionalFormatting sqref="D6">
    <cfRule type="cellIs" dxfId="9" priority="9" stopIfTrue="1" operator="lessThan">
      <formula>1</formula>
    </cfRule>
  </conditionalFormatting>
  <conditionalFormatting sqref="D6:D8">
    <cfRule type="cellIs" dxfId="8" priority="8" stopIfTrue="1" operator="lessThan">
      <formula>1</formula>
    </cfRule>
  </conditionalFormatting>
  <conditionalFormatting sqref="D7:D8">
    <cfRule type="cellIs" dxfId="7" priority="7" stopIfTrue="1" operator="lessThan">
      <formula>1</formula>
    </cfRule>
  </conditionalFormatting>
  <conditionalFormatting sqref="D7:D8">
    <cfRule type="cellIs" dxfId="6" priority="6" stopIfTrue="1" operator="lessThan">
      <formula>1</formula>
    </cfRule>
  </conditionalFormatting>
  <conditionalFormatting sqref="D6:D8">
    <cfRule type="cellIs" dxfId="5" priority="5" stopIfTrue="1" operator="lessThan">
      <formula>1</formula>
    </cfRule>
  </conditionalFormatting>
  <conditionalFormatting sqref="D6:D8">
    <cfRule type="cellIs" dxfId="4" priority="4" stopIfTrue="1" operator="lessThan">
      <formula>1</formula>
    </cfRule>
  </conditionalFormatting>
  <conditionalFormatting sqref="D8">
    <cfRule type="cellIs" dxfId="3" priority="3" stopIfTrue="1" operator="lessThan">
      <formula>1</formula>
    </cfRule>
  </conditionalFormatting>
  <conditionalFormatting sqref="D8">
    <cfRule type="cellIs" dxfId="2" priority="2" stopIfTrue="1" operator="lessThan">
      <formula>1</formula>
    </cfRule>
  </conditionalFormatting>
  <conditionalFormatting sqref="D8">
    <cfRule type="cellIs" dxfId="1" priority="1" stopIfTrue="1" operator="lessThan">
      <formula>1</formula>
    </cfRule>
  </conditionalFormatting>
  <pageMargins left="0.5" right="0.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D8" sqref="D8"/>
    </sheetView>
  </sheetViews>
  <sheetFormatPr defaultRowHeight="15.75"/>
  <cols>
    <col min="1" max="1" width="9.140625" style="52"/>
    <col min="2" max="2" width="46.42578125" style="48" customWidth="1"/>
    <col min="3" max="3" width="15" style="48" customWidth="1"/>
    <col min="4" max="4" width="34.42578125" style="48" customWidth="1"/>
    <col min="5" max="5" width="26.5703125" style="48" customWidth="1"/>
    <col min="6" max="6" width="13" style="48" customWidth="1"/>
    <col min="7" max="7" width="11.5703125" style="48" customWidth="1"/>
    <col min="8" max="8" width="13.7109375" style="48" customWidth="1"/>
    <col min="9" max="9" width="24.140625" style="48" customWidth="1"/>
    <col min="10" max="16384" width="9.140625" style="48"/>
  </cols>
  <sheetData>
    <row r="1" spans="1:5">
      <c r="A1" s="46" t="s">
        <v>158</v>
      </c>
      <c r="B1" s="128" t="s">
        <v>159</v>
      </c>
      <c r="C1" s="128"/>
      <c r="D1" s="128"/>
      <c r="E1" s="128"/>
    </row>
    <row r="2" spans="1:5" ht="16.5" thickBot="1"/>
    <row r="3" spans="1:5" ht="78.75">
      <c r="A3" s="72" t="s">
        <v>109</v>
      </c>
      <c r="B3" s="73" t="s">
        <v>110</v>
      </c>
      <c r="C3" s="74" t="s">
        <v>160</v>
      </c>
      <c r="D3" s="74" t="s">
        <v>161</v>
      </c>
      <c r="E3" s="74" t="s">
        <v>179</v>
      </c>
    </row>
    <row r="4" spans="1:5" ht="15.75" customHeight="1">
      <c r="A4" s="66">
        <v>1</v>
      </c>
      <c r="B4" s="69" t="s">
        <v>130</v>
      </c>
      <c r="C4" s="66">
        <v>1649820</v>
      </c>
      <c r="D4" s="68">
        <f>+C4/E22*100</f>
        <v>7.1738350301449181</v>
      </c>
      <c r="E4" s="68" t="s">
        <v>180</v>
      </c>
    </row>
    <row r="5" spans="1:5">
      <c r="A5" s="66">
        <v>2</v>
      </c>
      <c r="B5" s="69" t="s">
        <v>131</v>
      </c>
      <c r="C5" s="66">
        <v>1619820</v>
      </c>
      <c r="D5" s="68">
        <f>+C5/E22*100</f>
        <v>7.0433874353137558</v>
      </c>
      <c r="E5" s="68" t="s">
        <v>180</v>
      </c>
    </row>
    <row r="6" spans="1:5">
      <c r="A6" s="66">
        <v>3</v>
      </c>
      <c r="B6" s="69" t="s">
        <v>162</v>
      </c>
      <c r="C6" s="66">
        <v>23</v>
      </c>
      <c r="D6" s="68">
        <f>+C6/E22*100</f>
        <v>1.0000982270389078E-4</v>
      </c>
      <c r="E6" s="68" t="s">
        <v>180</v>
      </c>
    </row>
    <row r="7" spans="1:5">
      <c r="A7" s="66">
        <v>4</v>
      </c>
      <c r="B7" s="69" t="s">
        <v>181</v>
      </c>
      <c r="C7" s="66">
        <v>11367510</v>
      </c>
      <c r="D7" s="68">
        <f>+C7/E22*100</f>
        <v>49.428811290639374</v>
      </c>
      <c r="E7" s="68" t="s">
        <v>183</v>
      </c>
    </row>
    <row r="8" spans="1:5">
      <c r="A8" s="66">
        <v>5</v>
      </c>
      <c r="B8" s="69" t="s">
        <v>163</v>
      </c>
      <c r="C8" s="66">
        <v>15</v>
      </c>
      <c r="D8" s="68">
        <f>+C8/E22*100</f>
        <v>6.522379741558095E-5</v>
      </c>
      <c r="E8" s="68" t="s">
        <v>180</v>
      </c>
    </row>
    <row r="9" spans="1:5">
      <c r="A9" s="66">
        <v>6</v>
      </c>
      <c r="B9" s="69" t="s">
        <v>138</v>
      </c>
      <c r="C9" s="66">
        <v>15</v>
      </c>
      <c r="D9" s="68">
        <f>+C9/E22*100</f>
        <v>6.522379741558095E-5</v>
      </c>
      <c r="E9" s="68" t="s">
        <v>180</v>
      </c>
    </row>
    <row r="10" spans="1:5">
      <c r="A10" s="66">
        <v>7</v>
      </c>
      <c r="B10" s="69" t="s">
        <v>137</v>
      </c>
      <c r="C10" s="66">
        <v>22</v>
      </c>
      <c r="D10" s="68">
        <f>+C10/E22*100</f>
        <v>9.5661569542852053E-5</v>
      </c>
      <c r="E10" s="68" t="s">
        <v>180</v>
      </c>
    </row>
    <row r="11" spans="1:5">
      <c r="A11" s="66">
        <v>8</v>
      </c>
      <c r="B11" s="69" t="s">
        <v>139</v>
      </c>
      <c r="C11" s="66">
        <v>15</v>
      </c>
      <c r="D11" s="68">
        <f>+C11/E22*100</f>
        <v>6.522379741558095E-5</v>
      </c>
      <c r="E11" s="68" t="s">
        <v>180</v>
      </c>
    </row>
    <row r="12" spans="1:5">
      <c r="A12" s="66">
        <v>9</v>
      </c>
      <c r="B12" s="69" t="s">
        <v>135</v>
      </c>
      <c r="C12" s="66">
        <v>27000</v>
      </c>
      <c r="D12" s="68">
        <f>+C12/E22*100</f>
        <v>0.1174028353480457</v>
      </c>
      <c r="E12" s="68" t="s">
        <v>180</v>
      </c>
    </row>
    <row r="13" spans="1:5">
      <c r="A13" s="66"/>
      <c r="B13" s="69"/>
      <c r="C13" s="66"/>
      <c r="D13" s="68"/>
      <c r="E13" s="68"/>
    </row>
    <row r="14" spans="1:5">
      <c r="A14" s="124" t="s">
        <v>140</v>
      </c>
      <c r="B14" s="124"/>
      <c r="C14" s="70">
        <f>SUM(C4:C12)</f>
        <v>14664240</v>
      </c>
      <c r="D14" s="71">
        <f>SUM(D4:D12)</f>
        <v>63.763827934230584</v>
      </c>
      <c r="E14" s="68" t="s">
        <v>180</v>
      </c>
    </row>
    <row r="15" spans="1:5">
      <c r="A15" s="129" t="s">
        <v>188</v>
      </c>
      <c r="B15" s="129"/>
      <c r="C15" s="129"/>
      <c r="D15" s="129"/>
      <c r="E15" s="129"/>
    </row>
    <row r="16" spans="1:5">
      <c r="A16" s="130"/>
      <c r="B16" s="130"/>
      <c r="C16" s="130"/>
      <c r="D16" s="130"/>
      <c r="E16" s="130"/>
    </row>
    <row r="17" spans="1:5">
      <c r="A17" s="130"/>
      <c r="B17" s="130"/>
      <c r="C17" s="130"/>
      <c r="D17" s="130"/>
      <c r="E17" s="130"/>
    </row>
    <row r="22" spans="1:5">
      <c r="E22">
        <f>+'Public I(c)(ii)'!I12</f>
        <v>22997741</v>
      </c>
    </row>
  </sheetData>
  <mergeCells count="3">
    <mergeCell ref="B1:E1"/>
    <mergeCell ref="A14:B14"/>
    <mergeCell ref="A15:E17"/>
  </mergeCells>
  <pageMargins left="0.5" right="0.5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6"/>
    </sheetView>
  </sheetViews>
  <sheetFormatPr defaultRowHeight="15.75"/>
  <cols>
    <col min="1" max="1" width="9.140625" style="52"/>
    <col min="2" max="2" width="20.7109375" style="48" customWidth="1"/>
    <col min="3" max="3" width="18.28515625" style="48" customWidth="1"/>
    <col min="4" max="4" width="16.85546875" style="48" customWidth="1"/>
    <col min="5" max="5" width="42.85546875" style="48" customWidth="1"/>
    <col min="6" max="16384" width="9.140625" style="48"/>
  </cols>
  <sheetData>
    <row r="1" spans="1:5">
      <c r="A1" s="46" t="s">
        <v>164</v>
      </c>
      <c r="B1" s="128" t="s">
        <v>165</v>
      </c>
      <c r="C1" s="128"/>
      <c r="D1" s="128"/>
    </row>
    <row r="3" spans="1:5" ht="16.5" thickBot="1"/>
    <row r="4" spans="1:5" ht="78.75">
      <c r="A4" s="72" t="s">
        <v>109</v>
      </c>
      <c r="B4" s="74" t="s">
        <v>166</v>
      </c>
      <c r="C4" s="74" t="s">
        <v>167</v>
      </c>
      <c r="D4" s="74" t="s">
        <v>168</v>
      </c>
      <c r="E4" s="74" t="s">
        <v>169</v>
      </c>
    </row>
    <row r="5" spans="1:5">
      <c r="A5" s="66">
        <v>1</v>
      </c>
      <c r="B5" s="69"/>
      <c r="C5" s="66"/>
      <c r="D5" s="66"/>
      <c r="E5" s="68">
        <f>((D5*100)/'[2]Table (I)(a)'!$D$69)</f>
        <v>0</v>
      </c>
    </row>
    <row r="6" spans="1:5">
      <c r="A6" s="66">
        <v>2</v>
      </c>
      <c r="B6" s="69"/>
      <c r="C6" s="66"/>
      <c r="D6" s="66"/>
      <c r="E6" s="68">
        <f>((D6*100)/'[2]Table (I)(a)'!$D$69)</f>
        <v>0</v>
      </c>
    </row>
    <row r="7" spans="1:5">
      <c r="A7" s="66">
        <v>3</v>
      </c>
      <c r="B7" s="69"/>
      <c r="C7" s="66"/>
      <c r="D7" s="66"/>
      <c r="E7" s="68">
        <f>((D7*100)/'[2]Table (I)(a)'!$D$69)</f>
        <v>0</v>
      </c>
    </row>
    <row r="8" spans="1:5">
      <c r="A8" s="66">
        <v>4</v>
      </c>
      <c r="B8" s="69"/>
      <c r="C8" s="66"/>
      <c r="D8" s="66"/>
      <c r="E8" s="68">
        <f>((D8*100)/'[2]Table (I)(a)'!$D$69)</f>
        <v>0</v>
      </c>
    </row>
    <row r="9" spans="1:5">
      <c r="A9" s="66">
        <v>5</v>
      </c>
      <c r="B9" s="69"/>
      <c r="C9" s="66"/>
      <c r="D9" s="66"/>
      <c r="E9" s="68">
        <f>((D9*100)/'[2]Table (I)(a)'!$D$69)</f>
        <v>0</v>
      </c>
    </row>
    <row r="10" spans="1:5">
      <c r="A10" s="66">
        <v>6</v>
      </c>
      <c r="B10" s="69"/>
      <c r="C10" s="66"/>
      <c r="D10" s="66"/>
      <c r="E10" s="68">
        <f>((D10*100)/'[2]Table (I)(a)'!$D$69)</f>
        <v>0</v>
      </c>
    </row>
    <row r="11" spans="1:5">
      <c r="A11" s="66">
        <v>7</v>
      </c>
      <c r="B11" s="69"/>
      <c r="C11" s="66"/>
      <c r="D11" s="66"/>
      <c r="E11" s="68">
        <f>((D11*100)/'[2]Table (I)(a)'!$D$69)</f>
        <v>0</v>
      </c>
    </row>
    <row r="12" spans="1:5">
      <c r="A12" s="66">
        <v>8</v>
      </c>
      <c r="B12" s="69"/>
      <c r="C12" s="66"/>
      <c r="D12" s="66"/>
      <c r="E12" s="68">
        <f>((D12*100)/'[2]Table (I)(a)'!$D$69)</f>
        <v>0</v>
      </c>
    </row>
    <row r="13" spans="1:5">
      <c r="A13" s="66">
        <v>9</v>
      </c>
      <c r="B13" s="69"/>
      <c r="C13" s="66"/>
      <c r="D13" s="66"/>
      <c r="E13" s="68">
        <f>((D13*100)/'[2]Table (I)(a)'!$D$69)</f>
        <v>0</v>
      </c>
    </row>
    <row r="14" spans="1:5">
      <c r="A14" s="66"/>
      <c r="B14" s="69"/>
      <c r="C14" s="66"/>
      <c r="D14" s="66"/>
      <c r="E14" s="68"/>
    </row>
    <row r="15" spans="1:5">
      <c r="A15" s="42"/>
      <c r="B15" s="62"/>
      <c r="C15" s="42"/>
      <c r="D15" s="42"/>
      <c r="E15" s="68"/>
    </row>
    <row r="16" spans="1:5">
      <c r="A16" s="124" t="s">
        <v>140</v>
      </c>
      <c r="B16" s="124"/>
      <c r="C16" s="70">
        <f>SUM(C5:C13)</f>
        <v>0</v>
      </c>
      <c r="D16" s="70">
        <f>SUM(D5:D13)</f>
        <v>0</v>
      </c>
      <c r="E16" s="68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4"/>
    </sheetView>
  </sheetViews>
  <sheetFormatPr defaultRowHeight="15"/>
  <cols>
    <col min="3" max="3" width="15.7109375" customWidth="1"/>
    <col min="4" max="4" width="18.140625" customWidth="1"/>
    <col min="5" max="5" width="43.7109375" customWidth="1"/>
  </cols>
  <sheetData>
    <row r="1" spans="1:5" ht="15.75">
      <c r="A1" s="46" t="s">
        <v>170</v>
      </c>
      <c r="B1" s="128" t="s">
        <v>171</v>
      </c>
      <c r="C1" s="128"/>
      <c r="D1" s="128"/>
      <c r="E1" s="128"/>
    </row>
    <row r="2" spans="1:5" ht="15.75">
      <c r="A2" s="52"/>
      <c r="B2" s="128" t="s">
        <v>172</v>
      </c>
      <c r="C2" s="128"/>
      <c r="D2" s="128"/>
      <c r="E2" s="128"/>
    </row>
    <row r="3" spans="1:5" ht="16.5" thickBot="1">
      <c r="A3" s="52"/>
      <c r="B3" s="48"/>
      <c r="C3" s="48"/>
      <c r="D3" s="48"/>
      <c r="E3" s="48"/>
    </row>
    <row r="4" spans="1:5" ht="79.5" thickBot="1">
      <c r="A4" s="75" t="s">
        <v>109</v>
      </c>
      <c r="B4" s="76" t="s">
        <v>173</v>
      </c>
      <c r="C4" s="76" t="s">
        <v>166</v>
      </c>
      <c r="D4" s="76" t="s">
        <v>174</v>
      </c>
      <c r="E4" s="76" t="s">
        <v>169</v>
      </c>
    </row>
    <row r="5" spans="1:5" ht="15.75">
      <c r="A5" s="66">
        <v>1</v>
      </c>
      <c r="B5" s="69"/>
      <c r="C5" s="66"/>
      <c r="D5" s="66"/>
      <c r="E5" s="68">
        <f>((D5*100)/'[2]Table (I)(a)'!$D$69)</f>
        <v>0</v>
      </c>
    </row>
    <row r="6" spans="1:5" ht="15.75">
      <c r="A6" s="66">
        <v>2</v>
      </c>
      <c r="B6" s="69"/>
      <c r="C6" s="66"/>
      <c r="D6" s="66"/>
      <c r="E6" s="68">
        <f>((D6*100)/'[2]Table (I)(a)'!$D$69)</f>
        <v>0</v>
      </c>
    </row>
    <row r="7" spans="1:5" ht="15.75">
      <c r="A7" s="66">
        <v>3</v>
      </c>
      <c r="B7" s="69"/>
      <c r="C7" s="66"/>
      <c r="D7" s="66"/>
      <c r="E7" s="68">
        <f>((D7*100)/'[2]Table (I)(a)'!$D$69)</f>
        <v>0</v>
      </c>
    </row>
    <row r="8" spans="1:5" ht="15.75">
      <c r="A8" s="66">
        <v>4</v>
      </c>
      <c r="B8" s="69"/>
      <c r="C8" s="66"/>
      <c r="D8" s="66"/>
      <c r="E8" s="68">
        <f>((D8*100)/'[2]Table (I)(a)'!$D$69)</f>
        <v>0</v>
      </c>
    </row>
    <row r="9" spans="1:5" ht="15.75">
      <c r="A9" s="66">
        <v>5</v>
      </c>
      <c r="B9" s="69"/>
      <c r="C9" s="66"/>
      <c r="D9" s="66"/>
      <c r="E9" s="68">
        <f>((D9*100)/'[2]Table (I)(a)'!$D$69)</f>
        <v>0</v>
      </c>
    </row>
    <row r="10" spans="1:5" ht="15.75">
      <c r="A10" s="66">
        <v>6</v>
      </c>
      <c r="B10" s="69"/>
      <c r="C10" s="66"/>
      <c r="D10" s="66"/>
      <c r="E10" s="68">
        <f>((D10*100)/'[2]Table (I)(a)'!$D$69)</f>
        <v>0</v>
      </c>
    </row>
    <row r="11" spans="1:5" ht="15.75">
      <c r="A11" s="66">
        <v>7</v>
      </c>
      <c r="B11" s="69"/>
      <c r="C11" s="66"/>
      <c r="D11" s="66"/>
      <c r="E11" s="68">
        <f>((D11*100)/'[2]Table (I)(a)'!$D$69)</f>
        <v>0</v>
      </c>
    </row>
    <row r="12" spans="1:5" ht="15.75">
      <c r="A12" s="66">
        <v>8</v>
      </c>
      <c r="B12" s="69"/>
      <c r="C12" s="66"/>
      <c r="D12" s="66"/>
      <c r="E12" s="68">
        <f>((D12*100)/'[2]Table (I)(a)'!$D$69)</f>
        <v>0</v>
      </c>
    </row>
    <row r="13" spans="1:5" ht="15.75">
      <c r="A13" s="66">
        <v>9</v>
      </c>
      <c r="B13" s="69"/>
      <c r="C13" s="66"/>
      <c r="D13" s="66"/>
      <c r="E13" s="68">
        <f>((D13*100)/'[2]Table (I)(a)'!$D$69)</f>
        <v>0</v>
      </c>
    </row>
    <row r="14" spans="1:5" ht="15.75">
      <c r="A14" s="77" t="s">
        <v>140</v>
      </c>
      <c r="B14" s="78"/>
      <c r="C14" s="70"/>
      <c r="D14" s="70">
        <f>SUM(D5:D13)</f>
        <v>0</v>
      </c>
      <c r="E14" s="71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2013-10-09T07:13:43Z</dcterms:modified>
</cp:coreProperties>
</file>